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F:\PLANILHA ORÇAMENTÁRIA E CRONOGRAMA\CRONOGRAMA\"/>
    </mc:Choice>
  </mc:AlternateContent>
  <xr:revisionPtr revIDLastSave="0" documentId="13_ncr:1_{2C0EFA98-4CF6-4736-9AAF-CE667C7C0922}" xr6:coauthVersionLast="47" xr6:coauthVersionMax="47" xr10:uidLastSave="{00000000-0000-0000-0000-000000000000}"/>
  <bookViews>
    <workbookView xWindow="-120" yWindow="-120" windowWidth="20730" windowHeight="11160" tabRatio="500" activeTab="2" xr2:uid="{00000000-000D-0000-FFFF-FFFF00000000}"/>
  </bookViews>
  <sheets>
    <sheet name="PLANILHA" sheetId="1" r:id="rId1"/>
    <sheet name="PLANEJAMENTO" sheetId="3" r:id="rId2"/>
    <sheet name="CRONOGRAMA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J16" i="4" l="1"/>
  <c r="H14" i="4"/>
  <c r="H27" i="4"/>
  <c r="H32" i="4"/>
  <c r="H43" i="4"/>
  <c r="J9" i="4"/>
  <c r="K9" i="4" s="1"/>
  <c r="P152" i="4"/>
  <c r="AJ152" i="4"/>
  <c r="L10" i="4"/>
  <c r="AA144" i="4"/>
  <c r="J144" i="4" s="1"/>
  <c r="H94" i="4"/>
  <c r="H84" i="4"/>
  <c r="H73" i="4"/>
  <c r="H69" i="4"/>
  <c r="H61" i="4"/>
  <c r="H56" i="4"/>
  <c r="K142" i="4"/>
  <c r="J142" i="4" s="1"/>
  <c r="J13" i="4"/>
  <c r="J14" i="4"/>
  <c r="J15" i="4"/>
  <c r="J17" i="4"/>
  <c r="J19" i="4"/>
  <c r="J21" i="4"/>
  <c r="J23" i="4"/>
  <c r="J25" i="4"/>
  <c r="J27" i="4"/>
  <c r="J28" i="4"/>
  <c r="J31" i="4"/>
  <c r="J32" i="4"/>
  <c r="J34" i="4"/>
  <c r="J36" i="4"/>
  <c r="J38" i="4"/>
  <c r="J40" i="4"/>
  <c r="J42" i="4"/>
  <c r="J43" i="4"/>
  <c r="J44" i="4"/>
  <c r="J45" i="4"/>
  <c r="J47" i="4"/>
  <c r="J50" i="4"/>
  <c r="J52" i="4"/>
  <c r="J53" i="4"/>
  <c r="J55" i="4"/>
  <c r="J56" i="4"/>
  <c r="J58" i="4"/>
  <c r="J60" i="4"/>
  <c r="J61" i="4"/>
  <c r="J62" i="4"/>
  <c r="J64" i="4"/>
  <c r="J66" i="4"/>
  <c r="J68" i="4"/>
  <c r="J69" i="4"/>
  <c r="J70" i="4"/>
  <c r="J72" i="4"/>
  <c r="J73" i="4"/>
  <c r="J74" i="4"/>
  <c r="J75" i="4"/>
  <c r="J78" i="4"/>
  <c r="J80" i="4"/>
  <c r="J82" i="4"/>
  <c r="J83" i="4"/>
  <c r="J84" i="4"/>
  <c r="J85" i="4"/>
  <c r="J87" i="4"/>
  <c r="J89" i="4"/>
  <c r="J91" i="4"/>
  <c r="J93" i="4"/>
  <c r="J94" i="4"/>
  <c r="J95" i="4"/>
  <c r="J96" i="4"/>
  <c r="J99" i="4"/>
  <c r="J101" i="4"/>
  <c r="J102" i="4"/>
  <c r="J105" i="4"/>
  <c r="J106" i="4"/>
  <c r="J107" i="4"/>
  <c r="J109" i="4"/>
  <c r="J111" i="4"/>
  <c r="J112" i="4"/>
  <c r="J115" i="4"/>
  <c r="J117" i="4"/>
  <c r="J118" i="4"/>
  <c r="J119" i="4"/>
  <c r="J122" i="4"/>
  <c r="J124" i="4"/>
  <c r="J126" i="4"/>
  <c r="J128" i="4"/>
  <c r="J129" i="4"/>
  <c r="J131" i="4"/>
  <c r="J133" i="4"/>
  <c r="J135" i="4"/>
  <c r="J137" i="4"/>
  <c r="J138" i="4"/>
  <c r="J140" i="4"/>
  <c r="J141" i="4"/>
  <c r="J143" i="4"/>
  <c r="J145" i="4"/>
  <c r="J147" i="4"/>
  <c r="J149" i="4"/>
  <c r="J12" i="4"/>
  <c r="Z139" i="4"/>
  <c r="J139" i="4" s="1"/>
  <c r="X120" i="4"/>
  <c r="J120" i="4" s="1"/>
  <c r="AB113" i="4"/>
  <c r="J113" i="4" s="1"/>
  <c r="AD103" i="4"/>
  <c r="J103" i="4" s="1"/>
  <c r="Y97" i="4"/>
  <c r="J97" i="4" s="1"/>
  <c r="S76" i="4"/>
  <c r="J76" i="4" s="1"/>
  <c r="AB54" i="4"/>
  <c r="J54" i="4" s="1"/>
  <c r="Z48" i="4"/>
  <c r="J48" i="4" s="1"/>
  <c r="AB46" i="4"/>
  <c r="J46" i="4" s="1"/>
  <c r="AB29" i="4"/>
  <c r="J29" i="4" s="1"/>
  <c r="AA26" i="4"/>
  <c r="J26" i="4" s="1"/>
  <c r="AA16" i="4"/>
  <c r="H129" i="4"/>
  <c r="H118" i="4"/>
  <c r="H106" i="4"/>
  <c r="D150" i="4"/>
  <c r="L148" i="4"/>
  <c r="J148" i="4" s="1"/>
  <c r="Z146" i="4"/>
  <c r="Y146" i="4"/>
  <c r="AA136" i="4"/>
  <c r="J136" i="4" s="1"/>
  <c r="AE134" i="4"/>
  <c r="AD134" i="4"/>
  <c r="J134" i="4" s="1"/>
  <c r="AB132" i="4"/>
  <c r="AA132" i="4"/>
  <c r="AA130" i="4"/>
  <c r="J130" i="4" s="1"/>
  <c r="AF127" i="4"/>
  <c r="AE127" i="4"/>
  <c r="AE125" i="4"/>
  <c r="J125" i="4" s="1"/>
  <c r="AE123" i="4"/>
  <c r="J123" i="4" s="1"/>
  <c r="AA121" i="4"/>
  <c r="J121" i="4" s="1"/>
  <c r="AB116" i="4"/>
  <c r="J116" i="4" s="1"/>
  <c r="AC114" i="4"/>
  <c r="J114" i="4" s="1"/>
  <c r="AC110" i="4"/>
  <c r="J110" i="4" s="1"/>
  <c r="AC108" i="4"/>
  <c r="J108" i="4" s="1"/>
  <c r="AI104" i="4"/>
  <c r="J104" i="4" s="1"/>
  <c r="AH100" i="4"/>
  <c r="J100" i="4" s="1"/>
  <c r="AD98" i="4"/>
  <c r="AC98" i="4"/>
  <c r="AG92" i="4"/>
  <c r="J92" i="4" s="1"/>
  <c r="AF90" i="4"/>
  <c r="J90" i="4" s="1"/>
  <c r="AB88" i="4"/>
  <c r="J88" i="4" s="1"/>
  <c r="Y86" i="4"/>
  <c r="J86" i="4" s="1"/>
  <c r="S81" i="4"/>
  <c r="J81" i="4" s="1"/>
  <c r="R79" i="4"/>
  <c r="R152" i="4" s="1"/>
  <c r="Q79" i="4"/>
  <c r="Q152" i="4" s="1"/>
  <c r="Q154" i="4" s="1"/>
  <c r="T77" i="4"/>
  <c r="J77" i="4" s="1"/>
  <c r="V67" i="4"/>
  <c r="J67" i="4" s="1"/>
  <c r="U65" i="4"/>
  <c r="J65" i="4" s="1"/>
  <c r="X63" i="4"/>
  <c r="X152" i="4" s="1"/>
  <c r="W63" i="4"/>
  <c r="J63" i="4" s="1"/>
  <c r="P59" i="4"/>
  <c r="O59" i="4"/>
  <c r="O152" i="4" s="1"/>
  <c r="O154" i="4" s="1"/>
  <c r="N57" i="4"/>
  <c r="J57" i="4" s="1"/>
  <c r="Z51" i="4"/>
  <c r="Y51" i="4"/>
  <c r="AA49" i="4"/>
  <c r="J49" i="4" s="1"/>
  <c r="L41" i="4"/>
  <c r="J41" i="4" s="1"/>
  <c r="AF39" i="4"/>
  <c r="AF152" i="4" s="1"/>
  <c r="AE39" i="4"/>
  <c r="AD37" i="4"/>
  <c r="J37" i="4" s="1"/>
  <c r="L35" i="4"/>
  <c r="J35" i="4" s="1"/>
  <c r="AC33" i="4"/>
  <c r="J33" i="4" s="1"/>
  <c r="AC30" i="4"/>
  <c r="AB30" i="4"/>
  <c r="AC24" i="4"/>
  <c r="J24" i="4" s="1"/>
  <c r="AA22" i="4"/>
  <c r="J22" i="4" s="1"/>
  <c r="AB20" i="4"/>
  <c r="J20" i="4" s="1"/>
  <c r="AA18" i="4"/>
  <c r="J18" i="4" s="1"/>
  <c r="C18" i="4"/>
  <c r="C17" i="4"/>
  <c r="C18" i="3"/>
  <c r="AL18" i="3"/>
  <c r="C17" i="3"/>
  <c r="AA89" i="3"/>
  <c r="J9" i="3"/>
  <c r="J8" i="3" s="1"/>
  <c r="H12" i="4" l="1"/>
  <c r="H150" i="4" s="1"/>
  <c r="AG152" i="4"/>
  <c r="J39" i="4"/>
  <c r="J127" i="4"/>
  <c r="J146" i="4"/>
  <c r="AH152" i="4"/>
  <c r="Z152" i="4"/>
  <c r="AE152" i="4"/>
  <c r="AE154" i="4" s="1"/>
  <c r="W152" i="4"/>
  <c r="W154" i="4" s="1"/>
  <c r="J51" i="4"/>
  <c r="AD152" i="4"/>
  <c r="V152" i="4"/>
  <c r="N152" i="4"/>
  <c r="AC152" i="4"/>
  <c r="AC154" i="4" s="1"/>
  <c r="U152" i="4"/>
  <c r="U154" i="4" s="1"/>
  <c r="J79" i="4"/>
  <c r="AB152" i="4"/>
  <c r="T152" i="4"/>
  <c r="Y152" i="4"/>
  <c r="Y154" i="4" s="1"/>
  <c r="AI152" i="4"/>
  <c r="AI154" i="4" s="1"/>
  <c r="AA152" i="4"/>
  <c r="AA154" i="4" s="1"/>
  <c r="S152" i="4"/>
  <c r="S154" i="4" s="1"/>
  <c r="K152" i="4"/>
  <c r="J30" i="4"/>
  <c r="J132" i="4"/>
  <c r="J98" i="4"/>
  <c r="J59" i="4"/>
  <c r="M10" i="4"/>
  <c r="J11" i="3"/>
  <c r="K9" i="3"/>
  <c r="AG154" i="4" l="1"/>
  <c r="K153" i="4"/>
  <c r="N10" i="4"/>
  <c r="O10" i="4" s="1"/>
  <c r="M9" i="4"/>
  <c r="L9" i="3"/>
  <c r="K11" i="3"/>
  <c r="P10" i="4" l="1"/>
  <c r="Q10" i="4" s="1"/>
  <c r="O9" i="4"/>
  <c r="M9" i="3"/>
  <c r="L11" i="3"/>
  <c r="R10" i="4" l="1"/>
  <c r="S10" i="4" s="1"/>
  <c r="Q9" i="4"/>
  <c r="N9" i="3"/>
  <c r="M11" i="3"/>
  <c r="T10" i="4" l="1"/>
  <c r="U10" i="4" s="1"/>
  <c r="S9" i="4"/>
  <c r="O9" i="3"/>
  <c r="N11" i="3"/>
  <c r="V10" i="4" l="1"/>
  <c r="W10" i="4" s="1"/>
  <c r="U9" i="4"/>
  <c r="P9" i="3"/>
  <c r="O11" i="3"/>
  <c r="X10" i="4" l="1"/>
  <c r="Y10" i="4" s="1"/>
  <c r="W9" i="4"/>
  <c r="Q9" i="3"/>
  <c r="P11" i="3"/>
  <c r="Z10" i="4" l="1"/>
  <c r="AA10" i="4" s="1"/>
  <c r="AB10" i="4" s="1"/>
  <c r="Y9" i="4"/>
  <c r="Q11" i="3"/>
  <c r="R9" i="3"/>
  <c r="Q8" i="3"/>
  <c r="AC10" i="4" l="1"/>
  <c r="AA9" i="4"/>
  <c r="S9" i="3"/>
  <c r="R11" i="3"/>
  <c r="AD10" i="4" l="1"/>
  <c r="AE10" i="4" s="1"/>
  <c r="AF10" i="4" s="1"/>
  <c r="AC9" i="4"/>
  <c r="T9" i="3"/>
  <c r="S11" i="3"/>
  <c r="AG10" i="4" l="1"/>
  <c r="AE9" i="4"/>
  <c r="U9" i="3"/>
  <c r="T11" i="3"/>
  <c r="AH10" i="4" l="1"/>
  <c r="AI10" i="4" s="1"/>
  <c r="AG9" i="4"/>
  <c r="V9" i="3"/>
  <c r="U11" i="3"/>
  <c r="AJ10" i="4" l="1"/>
  <c r="AI9" i="4"/>
  <c r="W9" i="3"/>
  <c r="V11" i="3"/>
  <c r="X9" i="3" l="1"/>
  <c r="W11" i="3"/>
  <c r="X11" i="3" l="1"/>
  <c r="X8" i="3"/>
  <c r="Y9" i="3"/>
  <c r="Z9" i="3" l="1"/>
  <c r="Y11" i="3"/>
  <c r="AA9" i="3" l="1"/>
  <c r="Z11" i="3"/>
  <c r="AB9" i="3" l="1"/>
  <c r="AA11" i="3"/>
  <c r="AC9" i="3" l="1"/>
  <c r="AB11" i="3"/>
  <c r="AD9" i="3" l="1"/>
  <c r="AC11" i="3"/>
  <c r="AE9" i="3" l="1"/>
  <c r="AD11" i="3"/>
  <c r="AE11" i="3" l="1"/>
  <c r="AF9" i="3"/>
  <c r="AE8" i="3"/>
  <c r="AG9" i="3" l="1"/>
  <c r="AF11" i="3"/>
  <c r="AH9" i="3" l="1"/>
  <c r="AG11" i="3"/>
  <c r="AI9" i="3" l="1"/>
  <c r="AH11" i="3"/>
  <c r="AJ9" i="3" l="1"/>
  <c r="AI11" i="3"/>
  <c r="AK9" i="3" l="1"/>
  <c r="AK11" i="3" s="1"/>
  <c r="AJ11" i="3"/>
  <c r="M71" i="4"/>
  <c r="M152" i="4" s="1"/>
  <c r="M154" i="4" s="1"/>
  <c r="L71" i="4"/>
  <c r="J71" i="4" l="1"/>
  <c r="J152" i="4" s="1"/>
  <c r="L152" i="4"/>
  <c r="K154" i="4" s="1"/>
  <c r="K156" i="4" l="1"/>
  <c r="K157" i="4"/>
  <c r="M155" i="4"/>
  <c r="O156" i="4"/>
  <c r="M156" i="4"/>
  <c r="L155" i="4"/>
  <c r="L153" i="4"/>
  <c r="P155" i="4"/>
  <c r="X155" i="4"/>
  <c r="AG155" i="4"/>
  <c r="AJ155" i="4"/>
  <c r="AF155" i="4"/>
  <c r="Q155" i="4"/>
  <c r="R155" i="4"/>
  <c r="O155" i="4"/>
  <c r="AB155" i="4"/>
  <c r="N155" i="4"/>
  <c r="AD155" i="4"/>
  <c r="U155" i="4"/>
  <c r="T155" i="4"/>
  <c r="Y155" i="4"/>
  <c r="V155" i="4"/>
  <c r="Z155" i="4"/>
  <c r="AH155" i="4"/>
  <c r="AI155" i="4"/>
  <c r="W155" i="4"/>
  <c r="AC155" i="4"/>
  <c r="K155" i="4"/>
  <c r="AE155" i="4"/>
  <c r="S155" i="4"/>
  <c r="S156" i="4" s="1"/>
  <c r="AA155" i="4"/>
  <c r="AE156" i="4" l="1"/>
  <c r="Q156" i="4"/>
  <c r="AI156" i="4"/>
  <c r="Y156" i="4"/>
  <c r="AC156" i="4"/>
  <c r="U156" i="4"/>
  <c r="AA156" i="4"/>
  <c r="W156" i="4"/>
  <c r="AG156" i="4"/>
  <c r="M157" i="4"/>
  <c r="O157" i="4" s="1"/>
  <c r="Q157" i="4" s="1"/>
  <c r="S157" i="4" s="1"/>
  <c r="M153" i="4"/>
  <c r="U157" i="4" l="1"/>
  <c r="W157" i="4" s="1"/>
  <c r="Y157" i="4"/>
  <c r="AA157" i="4" s="1"/>
  <c r="AC157" i="4" s="1"/>
  <c r="AE157" i="4" s="1"/>
  <c r="AG157" i="4" s="1"/>
  <c r="AI157" i="4" s="1"/>
  <c r="N153" i="4"/>
  <c r="O153" i="4" l="1"/>
  <c r="P153" i="4" l="1"/>
  <c r="Q153" i="4" l="1"/>
  <c r="R153" i="4" l="1"/>
  <c r="S153" i="4" l="1"/>
  <c r="T153" i="4" l="1"/>
  <c r="U153" i="4" l="1"/>
  <c r="V153" i="4" l="1"/>
  <c r="W153" i="4" l="1"/>
  <c r="X153" i="4" l="1"/>
  <c r="Y153" i="4" l="1"/>
  <c r="Z153" i="4" l="1"/>
  <c r="AA153" i="4" l="1"/>
  <c r="AB153" i="4" l="1"/>
  <c r="AC153" i="4" l="1"/>
  <c r="AD153" i="4" l="1"/>
  <c r="AE153" i="4" l="1"/>
  <c r="AF153" i="4" l="1"/>
  <c r="AG153" i="4" l="1"/>
  <c r="AH153" i="4" l="1"/>
  <c r="AI153" i="4" l="1"/>
  <c r="AJ153" i="4" l="1"/>
</calcChain>
</file>

<file path=xl/sharedStrings.xml><?xml version="1.0" encoding="utf-8"?>
<sst xmlns="http://schemas.openxmlformats.org/spreadsheetml/2006/main" count="607" uniqueCount="179">
  <si>
    <t>DADOS</t>
  </si>
  <si>
    <t>Titulo</t>
  </si>
  <si>
    <t>QUANTITATIVO</t>
  </si>
  <si>
    <t>Obra</t>
  </si>
  <si>
    <t>PREVIVAG</t>
  </si>
  <si>
    <t>Cliente</t>
  </si>
  <si>
    <t>Prefeitura Municipal de Várzea Grande</t>
  </si>
  <si>
    <t>Cidade</t>
  </si>
  <si>
    <t>Várzea Grande</t>
  </si>
  <si>
    <t>Endereço</t>
  </si>
  <si>
    <t>Av. Pres. Arthur Bernardes, s/n - Bairro IPASE</t>
  </si>
  <si>
    <t>Descrição</t>
  </si>
  <si>
    <t>Obra BIM</t>
  </si>
  <si>
    <t>PLANEJAMENTO</t>
  </si>
  <si>
    <t>Item</t>
  </si>
  <si>
    <t>Tempo
Tarefa</t>
  </si>
  <si>
    <t>Inicio
Planejado</t>
  </si>
  <si>
    <t>Fim
Planejado</t>
  </si>
  <si>
    <t>Custo
Total</t>
  </si>
  <si>
    <t>Inicio
Executado</t>
  </si>
  <si>
    <t>Fim
Executado</t>
  </si>
  <si>
    <t>Percentual
Executado</t>
  </si>
  <si>
    <t>Custo
Previsto</t>
  </si>
  <si>
    <t>Custo
Executado</t>
  </si>
  <si>
    <t>1.</t>
  </si>
  <si>
    <t>Arquitetura</t>
  </si>
  <si>
    <t>219 dias</t>
  </si>
  <si>
    <t>1.1.</t>
  </si>
  <si>
    <t>2° piso - Tipo</t>
  </si>
  <si>
    <t>34 dias</t>
  </si>
  <si>
    <t>1.1.1.</t>
  </si>
  <si>
    <t>Cobertura</t>
  </si>
  <si>
    <t>2 dias</t>
  </si>
  <si>
    <t>1.1.2.</t>
  </si>
  <si>
    <t>Janela</t>
  </si>
  <si>
    <t>7 dias</t>
  </si>
  <si>
    <t>1.1.3.</t>
  </si>
  <si>
    <t>Pisos e Revestimentos</t>
  </si>
  <si>
    <t>15 dias</t>
  </si>
  <si>
    <t>1.1.4.</t>
  </si>
  <si>
    <t>Parede</t>
  </si>
  <si>
    <t>21 dias</t>
  </si>
  <si>
    <t>1.1.5.</t>
  </si>
  <si>
    <t>Porta</t>
  </si>
  <si>
    <t>5 dias</t>
  </si>
  <si>
    <t>1.1.6.</t>
  </si>
  <si>
    <t>Segmento de fluxo</t>
  </si>
  <si>
    <t>1 dias</t>
  </si>
  <si>
    <t>1.2.</t>
  </si>
  <si>
    <t>3° piso</t>
  </si>
  <si>
    <t>1.2.1.</t>
  </si>
  <si>
    <t>3 dias</t>
  </si>
  <si>
    <t>1.2.2.</t>
  </si>
  <si>
    <t>1.3.</t>
  </si>
  <si>
    <t>Outros</t>
  </si>
  <si>
    <t>1.3.1.</t>
  </si>
  <si>
    <t>Corrimão</t>
  </si>
  <si>
    <t>1.3.2.</t>
  </si>
  <si>
    <t>Edificação</t>
  </si>
  <si>
    <t>1.3.3.</t>
  </si>
  <si>
    <t>Brises e Montante</t>
  </si>
  <si>
    <t>10 dias</t>
  </si>
  <si>
    <t>1.3.4.</t>
  </si>
  <si>
    <t>Placa</t>
  </si>
  <si>
    <t>1.3.5.</t>
  </si>
  <si>
    <t>Terreno</t>
  </si>
  <si>
    <t>1.4.</t>
  </si>
  <si>
    <t>Piso térreo</t>
  </si>
  <si>
    <t>48 dias</t>
  </si>
  <si>
    <t>1.4.1.</t>
  </si>
  <si>
    <t>Escada</t>
  </si>
  <si>
    <t>1.4.2.</t>
  </si>
  <si>
    <t>1.4.3.</t>
  </si>
  <si>
    <t>1.4.4.</t>
  </si>
  <si>
    <t>1.4.5.</t>
  </si>
  <si>
    <t>2.</t>
  </si>
  <si>
    <t>Estrutura</t>
  </si>
  <si>
    <t>131 dias</t>
  </si>
  <si>
    <t>2.1.</t>
  </si>
  <si>
    <t>BALDRAME</t>
  </si>
  <si>
    <t>36 dias</t>
  </si>
  <si>
    <t>2.1.1.</t>
  </si>
  <si>
    <t>Pilar</t>
  </si>
  <si>
    <t>2.1.2.</t>
  </si>
  <si>
    <t>Viga</t>
  </si>
  <si>
    <t>2.2.</t>
  </si>
  <si>
    <t>COBERTURA</t>
  </si>
  <si>
    <t>35 dias</t>
  </si>
  <si>
    <t>2.2.1.</t>
  </si>
  <si>
    <t>2.2.2.</t>
  </si>
  <si>
    <t>2.2.3.</t>
  </si>
  <si>
    <t>2.3.</t>
  </si>
  <si>
    <t>Fundacao</t>
  </si>
  <si>
    <t>2.3.1.</t>
  </si>
  <si>
    <t>Sapata</t>
  </si>
  <si>
    <t>2.4.</t>
  </si>
  <si>
    <t>SUPERIOR</t>
  </si>
  <si>
    <t>45 dias</t>
  </si>
  <si>
    <t>2.4.1.</t>
  </si>
  <si>
    <t>2.4.2.</t>
  </si>
  <si>
    <t>2.4.3.</t>
  </si>
  <si>
    <t>2.4.4.</t>
  </si>
  <si>
    <t>3.</t>
  </si>
  <si>
    <t>Instalações</t>
  </si>
  <si>
    <t>121 dias</t>
  </si>
  <si>
    <t>3.1.</t>
  </si>
  <si>
    <t>1 PAVIMENTO</t>
  </si>
  <si>
    <t>98 dias</t>
  </si>
  <si>
    <t>3.1.1.</t>
  </si>
  <si>
    <t>Caixa de distribuição elétrica</t>
  </si>
  <si>
    <t>3.1.2.</t>
  </si>
  <si>
    <t>Caixa de passagem</t>
  </si>
  <si>
    <t>3.1.3.</t>
  </si>
  <si>
    <t>Luminária</t>
  </si>
  <si>
    <t>3.1.4.</t>
  </si>
  <si>
    <t>Segmento de transporte de cabos</t>
  </si>
  <si>
    <t>3.2.</t>
  </si>
  <si>
    <t>111 dias</t>
  </si>
  <si>
    <t>3.2.1.</t>
  </si>
  <si>
    <t>3.2.2.</t>
  </si>
  <si>
    <t>3.2.3.</t>
  </si>
  <si>
    <t>3.2.4.</t>
  </si>
  <si>
    <t>Segmento de tubulação</t>
  </si>
  <si>
    <t>3.2.5.</t>
  </si>
  <si>
    <t>Tanque</t>
  </si>
  <si>
    <t>3.3.</t>
  </si>
  <si>
    <t>20 dias</t>
  </si>
  <si>
    <t>3.3.1.</t>
  </si>
  <si>
    <t>Encaixe de tubulação</t>
  </si>
  <si>
    <t>3.3.2.</t>
  </si>
  <si>
    <t>3.3.3.</t>
  </si>
  <si>
    <t>Terminal de resíduos</t>
  </si>
  <si>
    <t>3.3.4.</t>
  </si>
  <si>
    <t>Terminal sanitário</t>
  </si>
  <si>
    <t>3.3.5.</t>
  </si>
  <si>
    <t>Válvula</t>
  </si>
  <si>
    <t>3.4.</t>
  </si>
  <si>
    <t>TERREO</t>
  </si>
  <si>
    <t>88 dias</t>
  </si>
  <si>
    <t>3.4.1.</t>
  </si>
  <si>
    <t>3.4.2.</t>
  </si>
  <si>
    <t>3.4.3.</t>
  </si>
  <si>
    <t>3.4.4.</t>
  </si>
  <si>
    <t>Medidor de fluxo</t>
  </si>
  <si>
    <t>3.4.5.</t>
  </si>
  <si>
    <t>3.5.</t>
  </si>
  <si>
    <t>TÉRREO</t>
  </si>
  <si>
    <t>56 dias</t>
  </si>
  <si>
    <t>3.5.1.</t>
  </si>
  <si>
    <t>3.5.2.</t>
  </si>
  <si>
    <t>3.5.3.</t>
  </si>
  <si>
    <t>3.5.4.</t>
  </si>
  <si>
    <t>3.5.5.</t>
  </si>
  <si>
    <t>4.</t>
  </si>
  <si>
    <t xml:space="preserve">Serviços Preliminares </t>
  </si>
  <si>
    <t>4.1.</t>
  </si>
  <si>
    <t>Canteiro de Obras</t>
  </si>
  <si>
    <t>10,5 dias</t>
  </si>
  <si>
    <t>5.</t>
  </si>
  <si>
    <t>Estrutura Metálica</t>
  </si>
  <si>
    <t>5.1.</t>
  </si>
  <si>
    <t>Marquise</t>
  </si>
  <si>
    <t>5.1.7.</t>
  </si>
  <si>
    <t>Novo item</t>
  </si>
  <si>
    <t>5.2.</t>
  </si>
  <si>
    <t>6.</t>
  </si>
  <si>
    <t>Serviços Técnicos Profissionais</t>
  </si>
  <si>
    <t>Data de inicio</t>
  </si>
  <si>
    <t xml:space="preserve">dias </t>
  </si>
  <si>
    <t>Tempo Total da Obra</t>
  </si>
  <si>
    <t xml:space="preserve">VALORES QUINZENAIS </t>
  </si>
  <si>
    <t xml:space="preserve">VALORES MENSAIS </t>
  </si>
  <si>
    <t>PERCENTUAL QUINZENAL</t>
  </si>
  <si>
    <t xml:space="preserve">PERCENTUAL MENSAL </t>
  </si>
  <si>
    <t xml:space="preserve">PERCENTUAL ACUMULADO </t>
  </si>
  <si>
    <t xml:space="preserve">TOTAL GERAL </t>
  </si>
  <si>
    <t>TOTAL SERVIÇO</t>
  </si>
  <si>
    <t>SCHURING &amp; SCHURING Ltda.</t>
  </si>
  <si>
    <t>CRONOGRAMA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</si>
</sst>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[$R$-416]\ * #,##0.00_-;\-[$R$-416]\ * #,##0.00_-;_-[$R$-416]\ * &quot;-&quot;??_-;_-@_-"/>
    <numFmt numFmtId="165" formatCode="d"/>
    <numFmt numFmtId="166" formatCode="mmmm"/>
  </numFmts>
  <fonts count="7" x14ac:knownFonts="1">
    <font>
      <sz val="10"/>
      <name val="Arial"/>
      <family val="2"/>
    </font>
    <font>
      <b/>
      <sz val="10"/>
      <color theme="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b/>
      <sz val="14"/>
      <name val="Arial"/>
      <family val="2"/>
    </font>
    <font>
      <b/>
      <sz val="7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800080"/>
        <bgColor indexed="64"/>
      </patternFill>
    </fill>
    <fill>
      <patternFill patternType="solid">
        <fgColor rgb="FFF6F4F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71078"/>
        <bgColor indexed="64"/>
      </patternFill>
    </fill>
    <fill>
      <patternFill patternType="solid">
        <fgColor rgb="FFA077B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2" tint="-9.9978637043366805E-2"/>
      </left>
      <right/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theme="2" tint="-9.9978637043366805E-2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/>
      <diagonal/>
    </border>
    <border>
      <left/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/>
      <top/>
      <bottom/>
      <diagonal/>
    </border>
    <border>
      <left/>
      <right style="thin">
        <color theme="0" tint="-4.9989318521683403E-2"/>
      </right>
      <top/>
      <bottom/>
      <diagonal/>
    </border>
    <border>
      <left style="thin">
        <color theme="0" tint="-4.9989318521683403E-2"/>
      </left>
      <right/>
      <top/>
      <bottom style="thin">
        <color theme="0" tint="-4.9989318521683403E-2"/>
      </bottom>
      <diagonal/>
    </border>
    <border>
      <left/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/>
      <right/>
      <top/>
      <bottom style="thin">
        <color theme="0" tint="-4.9989318521683403E-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119">
    <xf numFmtId="0" fontId="0" fillId="0" borderId="0" xfId="0" applyNumberFormat="1" applyFont="1" applyFill="1" applyBorder="1"/>
    <xf numFmtId="0" fontId="0" fillId="3" borderId="4" xfId="0" applyNumberFormat="1" applyFont="1" applyFill="1" applyBorder="1" applyAlignment="1">
      <alignment horizontal="left" vertical="center"/>
    </xf>
    <xf numFmtId="0" fontId="0" fillId="0" borderId="0" xfId="0" applyNumberFormat="1" applyFont="1" applyFill="1" applyBorder="1" applyAlignment="1">
      <alignment horizontal="center"/>
    </xf>
    <xf numFmtId="0" fontId="0" fillId="0" borderId="0" xfId="0" applyNumberFormat="1" applyFont="1" applyFill="1" applyBorder="1" applyAlignment="1">
      <alignment horizontal="center" vertical="center"/>
    </xf>
    <xf numFmtId="0" fontId="4" fillId="5" borderId="4" xfId="0" applyNumberFormat="1" applyFont="1" applyFill="1" applyBorder="1" applyAlignment="1">
      <alignment horizontal="left" vertical="center"/>
    </xf>
    <xf numFmtId="0" fontId="0" fillId="6" borderId="5" xfId="0" applyNumberFormat="1" applyFont="1" applyFill="1" applyBorder="1" applyAlignment="1">
      <alignment horizontal="left" vertical="center"/>
    </xf>
    <xf numFmtId="0" fontId="4" fillId="5" borderId="4" xfId="0" applyNumberFormat="1" applyFont="1" applyFill="1" applyBorder="1" applyAlignment="1">
      <alignment horizontal="left" vertical="center" wrapText="1"/>
    </xf>
    <xf numFmtId="0" fontId="0" fillId="6" borderId="5" xfId="0" applyNumberFormat="1" applyFont="1" applyFill="1" applyBorder="1" applyAlignment="1">
      <alignment horizontal="left" vertical="center" wrapText="1"/>
    </xf>
    <xf numFmtId="0" fontId="0" fillId="3" borderId="4" xfId="0" applyNumberFormat="1" applyFont="1" applyFill="1" applyBorder="1" applyAlignment="1">
      <alignment horizontal="left" vertical="center" wrapText="1"/>
    </xf>
    <xf numFmtId="0" fontId="2" fillId="4" borderId="2" xfId="0" applyNumberFormat="1" applyFont="1" applyFill="1" applyBorder="1"/>
    <xf numFmtId="0" fontId="0" fillId="4" borderId="3" xfId="0" applyNumberFormat="1" applyFont="1" applyFill="1" applyBorder="1"/>
    <xf numFmtId="0" fontId="2" fillId="4" borderId="9" xfId="0" applyNumberFormat="1" applyFont="1" applyFill="1" applyBorder="1" applyAlignment="1">
      <alignment horizontal="center"/>
    </xf>
    <xf numFmtId="0" fontId="0" fillId="4" borderId="10" xfId="0" applyNumberFormat="1" applyFont="1" applyFill="1" applyBorder="1" applyAlignment="1">
      <alignment horizontal="center" vertical="center"/>
    </xf>
    <xf numFmtId="0" fontId="0" fillId="4" borderId="11" xfId="0" applyNumberFormat="1" applyFont="1" applyFill="1" applyBorder="1" applyAlignment="1">
      <alignment horizontal="center"/>
    </xf>
    <xf numFmtId="0" fontId="0" fillId="4" borderId="12" xfId="0" applyNumberFormat="1" applyFont="1" applyFill="1" applyBorder="1" applyAlignment="1">
      <alignment horizontal="center" vertical="center"/>
    </xf>
    <xf numFmtId="0" fontId="2" fillId="4" borderId="11" xfId="0" applyNumberFormat="1" applyFont="1" applyFill="1" applyBorder="1" applyAlignment="1">
      <alignment horizontal="center"/>
    </xf>
    <xf numFmtId="0" fontId="2" fillId="4" borderId="12" xfId="0" applyNumberFormat="1" applyFont="1" applyFill="1" applyBorder="1" applyAlignment="1">
      <alignment horizontal="center" vertical="center"/>
    </xf>
    <xf numFmtId="0" fontId="2" fillId="4" borderId="13" xfId="0" applyNumberFormat="1" applyFont="1" applyFill="1" applyBorder="1" applyAlignment="1">
      <alignment horizontal="center"/>
    </xf>
    <xf numFmtId="0" fontId="2" fillId="4" borderId="14" xfId="0" applyNumberFormat="1" applyFont="1" applyFill="1" applyBorder="1" applyAlignment="1">
      <alignment horizontal="center" vertical="center"/>
    </xf>
    <xf numFmtId="0" fontId="2" fillId="4" borderId="15" xfId="0" applyNumberFormat="1" applyFont="1" applyFill="1" applyBorder="1" applyAlignment="1">
      <alignment horizontal="center"/>
    </xf>
    <xf numFmtId="9" fontId="0" fillId="4" borderId="16" xfId="1" applyNumberFormat="1" applyFont="1" applyFill="1" applyBorder="1" applyAlignment="1">
      <alignment horizontal="center" vertical="center"/>
    </xf>
    <xf numFmtId="0" fontId="0" fillId="0" borderId="17" xfId="0" applyNumberFormat="1" applyFont="1" applyFill="1" applyBorder="1"/>
    <xf numFmtId="14" fontId="4" fillId="5" borderId="4" xfId="0" applyNumberFormat="1" applyFont="1" applyFill="1" applyBorder="1" applyAlignment="1">
      <alignment horizontal="center" vertical="center"/>
    </xf>
    <xf numFmtId="14" fontId="0" fillId="6" borderId="5" xfId="0" applyNumberFormat="1" applyFont="1" applyFill="1" applyBorder="1" applyAlignment="1">
      <alignment horizontal="center" vertical="center"/>
    </xf>
    <xf numFmtId="14" fontId="0" fillId="3" borderId="4" xfId="0" applyNumberFormat="1" applyFont="1" applyFill="1" applyBorder="1" applyAlignment="1">
      <alignment horizontal="center" vertical="center"/>
    </xf>
    <xf numFmtId="0" fontId="4" fillId="5" borderId="4" xfId="0" applyNumberFormat="1" applyFont="1" applyFill="1" applyBorder="1" applyAlignment="1">
      <alignment horizontal="center" vertical="center"/>
    </xf>
    <xf numFmtId="0" fontId="0" fillId="6" borderId="5" xfId="0" applyNumberFormat="1" applyFont="1" applyFill="1" applyBorder="1" applyAlignment="1">
      <alignment horizontal="center" vertical="center"/>
    </xf>
    <xf numFmtId="0" fontId="0" fillId="3" borderId="4" xfId="0" applyNumberFormat="1" applyFont="1" applyFill="1" applyBorder="1" applyAlignment="1">
      <alignment horizontal="center" vertical="center"/>
    </xf>
    <xf numFmtId="9" fontId="4" fillId="5" borderId="4" xfId="1" applyNumberFormat="1" applyFont="1" applyFill="1" applyBorder="1" applyAlignment="1">
      <alignment horizontal="center" vertical="center"/>
    </xf>
    <xf numFmtId="9" fontId="0" fillId="6" borderId="5" xfId="1" applyNumberFormat="1" applyFont="1" applyFill="1" applyBorder="1" applyAlignment="1">
      <alignment horizontal="center" vertical="center"/>
    </xf>
    <xf numFmtId="9" fontId="0" fillId="3" borderId="4" xfId="1" applyNumberFormat="1" applyFont="1" applyFill="1" applyBorder="1" applyAlignment="1">
      <alignment horizontal="center" vertical="center"/>
    </xf>
    <xf numFmtId="164" fontId="4" fillId="5" borderId="4" xfId="0" applyNumberFormat="1" applyFont="1" applyFill="1" applyBorder="1" applyAlignment="1">
      <alignment horizontal="center" vertical="center"/>
    </xf>
    <xf numFmtId="164" fontId="0" fillId="6" borderId="5" xfId="0" applyNumberFormat="1" applyFont="1" applyFill="1" applyBorder="1" applyAlignment="1">
      <alignment horizontal="center" vertical="center"/>
    </xf>
    <xf numFmtId="164" fontId="0" fillId="3" borderId="4" xfId="0" applyNumberFormat="1" applyFont="1" applyFill="1" applyBorder="1" applyAlignment="1">
      <alignment horizontal="center" vertical="center"/>
    </xf>
    <xf numFmtId="2" fontId="0" fillId="3" borderId="4" xfId="0" applyNumberFormat="1" applyFont="1" applyFill="1" applyBorder="1" applyAlignment="1">
      <alignment horizontal="center" vertical="center"/>
    </xf>
    <xf numFmtId="14" fontId="0" fillId="0" borderId="0" xfId="0" applyNumberFormat="1" applyFont="1" applyFill="1" applyBorder="1"/>
    <xf numFmtId="0" fontId="4" fillId="7" borderId="0" xfId="0" applyNumberFormat="1" applyFont="1" applyFill="1" applyBorder="1" applyAlignment="1">
      <alignment horizontal="center"/>
    </xf>
    <xf numFmtId="165" fontId="0" fillId="4" borderId="0" xfId="0" applyNumberFormat="1" applyFont="1" applyFill="1" applyBorder="1"/>
    <xf numFmtId="0" fontId="0" fillId="4" borderId="0" xfId="0" applyNumberFormat="1" applyFont="1" applyFill="1" applyBorder="1"/>
    <xf numFmtId="164" fontId="0" fillId="0" borderId="0" xfId="0" applyNumberFormat="1" applyFont="1" applyFill="1" applyBorder="1"/>
    <xf numFmtId="43" fontId="0" fillId="0" borderId="0" xfId="2" applyFont="1" applyFill="1" applyBorder="1"/>
    <xf numFmtId="0" fontId="0" fillId="3" borderId="5" xfId="0" applyNumberFormat="1" applyFont="1" applyFill="1" applyBorder="1" applyAlignment="1">
      <alignment horizontal="left" vertical="center"/>
    </xf>
    <xf numFmtId="0" fontId="0" fillId="3" borderId="5" xfId="0" applyNumberFormat="1" applyFont="1" applyFill="1" applyBorder="1" applyAlignment="1">
      <alignment horizontal="left" vertical="center" wrapText="1"/>
    </xf>
    <xf numFmtId="0" fontId="0" fillId="3" borderId="5" xfId="0" applyNumberFormat="1" applyFont="1" applyFill="1" applyBorder="1" applyAlignment="1">
      <alignment horizontal="center" vertical="center"/>
    </xf>
    <xf numFmtId="14" fontId="0" fillId="3" borderId="5" xfId="0" applyNumberFormat="1" applyFont="1" applyFill="1" applyBorder="1" applyAlignment="1">
      <alignment horizontal="center" vertical="center"/>
    </xf>
    <xf numFmtId="164" fontId="0" fillId="3" borderId="5" xfId="0" applyNumberFormat="1" applyFont="1" applyFill="1" applyBorder="1" applyAlignment="1">
      <alignment horizontal="center" vertical="center"/>
    </xf>
    <xf numFmtId="44" fontId="0" fillId="0" borderId="0" xfId="3" applyFont="1" applyFill="1" applyBorder="1"/>
    <xf numFmtId="0" fontId="2" fillId="0" borderId="0" xfId="0" applyNumberFormat="1" applyFont="1" applyFill="1" applyBorder="1"/>
    <xf numFmtId="0" fontId="2" fillId="0" borderId="0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 vertical="center"/>
    </xf>
    <xf numFmtId="44" fontId="0" fillId="0" borderId="0" xfId="0" applyNumberFormat="1" applyFont="1" applyFill="1" applyBorder="1"/>
    <xf numFmtId="164" fontId="0" fillId="0" borderId="5" xfId="0" applyNumberFormat="1" applyFont="1" applyFill="1" applyBorder="1" applyAlignment="1">
      <alignment horizontal="center" vertical="center"/>
    </xf>
    <xf numFmtId="44" fontId="0" fillId="0" borderId="1" xfId="3" applyFont="1" applyFill="1" applyBorder="1"/>
    <xf numFmtId="0" fontId="2" fillId="0" borderId="22" xfId="0" applyNumberFormat="1" applyFont="1" applyFill="1" applyBorder="1"/>
    <xf numFmtId="44" fontId="0" fillId="0" borderId="29" xfId="0" applyNumberFormat="1" applyFont="1" applyFill="1" applyBorder="1"/>
    <xf numFmtId="0" fontId="0" fillId="9" borderId="28" xfId="0" applyNumberFormat="1" applyFont="1" applyFill="1" applyBorder="1"/>
    <xf numFmtId="10" fontId="3" fillId="0" borderId="29" xfId="1" applyNumberFormat="1" applyBorder="1"/>
    <xf numFmtId="0" fontId="0" fillId="9" borderId="25" xfId="0" applyNumberFormat="1" applyFont="1" applyFill="1" applyBorder="1"/>
    <xf numFmtId="10" fontId="3" fillId="0" borderId="30" xfId="1" applyNumberFormat="1" applyBorder="1"/>
    <xf numFmtId="44" fontId="0" fillId="9" borderId="29" xfId="3" applyFont="1" applyFill="1" applyBorder="1"/>
    <xf numFmtId="44" fontId="0" fillId="9" borderId="27" xfId="3" applyFont="1" applyFill="1" applyBorder="1"/>
    <xf numFmtId="44" fontId="0" fillId="0" borderId="30" xfId="0" applyNumberFormat="1" applyFont="1" applyFill="1" applyBorder="1"/>
    <xf numFmtId="44" fontId="0" fillId="0" borderId="28" xfId="3" applyFont="1" applyFill="1" applyBorder="1"/>
    <xf numFmtId="10" fontId="3" fillId="0" borderId="28" xfId="1" applyNumberFormat="1" applyBorder="1"/>
    <xf numFmtId="44" fontId="0" fillId="0" borderId="28" xfId="0" applyNumberFormat="1" applyFont="1" applyFill="1" applyBorder="1"/>
    <xf numFmtId="44" fontId="0" fillId="0" borderId="32" xfId="0" applyNumberFormat="1" applyFont="1" applyFill="1" applyBorder="1"/>
    <xf numFmtId="10" fontId="3" fillId="0" borderId="32" xfId="1" applyNumberFormat="1" applyBorder="1"/>
    <xf numFmtId="17" fontId="0" fillId="0" borderId="36" xfId="0" applyNumberFormat="1" applyFont="1" applyFill="1" applyBorder="1" applyAlignment="1">
      <alignment horizontal="center"/>
    </xf>
    <xf numFmtId="17" fontId="0" fillId="0" borderId="37" xfId="0" applyNumberFormat="1" applyFont="1" applyFill="1" applyBorder="1"/>
    <xf numFmtId="17" fontId="0" fillId="0" borderId="38" xfId="0" applyNumberFormat="1" applyFont="1" applyFill="1" applyBorder="1"/>
    <xf numFmtId="44" fontId="2" fillId="0" borderId="39" xfId="3" applyFont="1" applyFill="1" applyBorder="1"/>
    <xf numFmtId="44" fontId="2" fillId="0" borderId="40" xfId="3" applyFont="1" applyFill="1" applyBorder="1"/>
    <xf numFmtId="44" fontId="2" fillId="0" borderId="41" xfId="3" applyFont="1" applyFill="1" applyBorder="1"/>
    <xf numFmtId="44" fontId="2" fillId="0" borderId="8" xfId="3" applyFont="1" applyFill="1" applyBorder="1"/>
    <xf numFmtId="0" fontId="0" fillId="0" borderId="1" xfId="0" applyNumberFormat="1" applyFont="1" applyFill="1" applyBorder="1"/>
    <xf numFmtId="0" fontId="0" fillId="8" borderId="1" xfId="0" applyNumberFormat="1" applyFont="1" applyFill="1" applyBorder="1"/>
    <xf numFmtId="164" fontId="0" fillId="8" borderId="1" xfId="0" applyNumberFormat="1" applyFont="1" applyFill="1" applyBorder="1"/>
    <xf numFmtId="164" fontId="0" fillId="0" borderId="1" xfId="0" applyNumberFormat="1" applyFont="1" applyFill="1" applyBorder="1"/>
    <xf numFmtId="44" fontId="0" fillId="8" borderId="1" xfId="3" applyFont="1" applyFill="1" applyBorder="1"/>
    <xf numFmtId="0" fontId="0" fillId="0" borderId="23" xfId="0" applyNumberFormat="1" applyFont="1" applyFill="1" applyBorder="1"/>
    <xf numFmtId="0" fontId="0" fillId="0" borderId="24" xfId="0" applyNumberFormat="1" applyFont="1" applyFill="1" applyBorder="1"/>
    <xf numFmtId="0" fontId="0" fillId="0" borderId="29" xfId="0" applyNumberFormat="1" applyFont="1" applyFill="1" applyBorder="1"/>
    <xf numFmtId="44" fontId="0" fillId="0" borderId="25" xfId="3" applyFont="1" applyFill="1" applyBorder="1"/>
    <xf numFmtId="44" fontId="0" fillId="0" borderId="26" xfId="3" applyFont="1" applyFill="1" applyBorder="1"/>
    <xf numFmtId="0" fontId="0" fillId="0" borderId="26" xfId="0" applyNumberFormat="1" applyFont="1" applyFill="1" applyBorder="1"/>
    <xf numFmtId="0" fontId="0" fillId="0" borderId="27" xfId="0" applyNumberFormat="1" applyFont="1" applyFill="1" applyBorder="1"/>
    <xf numFmtId="0" fontId="4" fillId="0" borderId="0" xfId="0" applyNumberFormat="1" applyFont="1" applyFill="1" applyBorder="1"/>
    <xf numFmtId="0" fontId="2" fillId="4" borderId="7" xfId="0" applyNumberFormat="1" applyFont="1" applyFill="1" applyBorder="1" applyAlignment="1"/>
    <xf numFmtId="0" fontId="2" fillId="4" borderId="0" xfId="0" applyNumberFormat="1" applyFont="1" applyFill="1" applyBorder="1" applyAlignment="1"/>
    <xf numFmtId="0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NumberFormat="1" applyFont="1" applyFill="1" applyBorder="1" applyAlignment="1">
      <alignment horizontal="center" vertical="center"/>
    </xf>
    <xf numFmtId="0" fontId="1" fillId="2" borderId="6" xfId="0" applyNumberFormat="1" applyFont="1" applyFill="1" applyBorder="1" applyAlignment="1">
      <alignment horizontal="center" vertical="center"/>
    </xf>
    <xf numFmtId="0" fontId="1" fillId="2" borderId="0" xfId="0" applyNumberFormat="1" applyFont="1" applyFill="1" applyBorder="1" applyAlignment="1">
      <alignment horizontal="center" vertical="center"/>
    </xf>
    <xf numFmtId="0" fontId="1" fillId="2" borderId="8" xfId="0" applyNumberFormat="1" applyFont="1" applyFill="1" applyBorder="1" applyAlignment="1">
      <alignment horizontal="center" vertical="center"/>
    </xf>
    <xf numFmtId="0" fontId="1" fillId="2" borderId="18" xfId="0" applyNumberFormat="1" applyFont="1" applyFill="1" applyBorder="1" applyAlignment="1">
      <alignment horizontal="center" vertical="center"/>
    </xf>
    <xf numFmtId="0" fontId="6" fillId="4" borderId="20" xfId="0" applyFont="1" applyFill="1" applyBorder="1" applyAlignment="1">
      <alignment horizontal="center"/>
    </xf>
    <xf numFmtId="0" fontId="6" fillId="4" borderId="21" xfId="0" applyFont="1" applyFill="1" applyBorder="1" applyAlignment="1">
      <alignment horizontal="center"/>
    </xf>
    <xf numFmtId="15" fontId="0" fillId="4" borderId="19" xfId="0" applyNumberFormat="1" applyFont="1" applyFill="1" applyBorder="1" applyAlignment="1">
      <alignment horizontal="center"/>
    </xf>
    <xf numFmtId="10" fontId="3" fillId="0" borderId="31" xfId="1" applyNumberFormat="1" applyBorder="1" applyAlignment="1">
      <alignment horizontal="center"/>
    </xf>
    <xf numFmtId="10" fontId="3" fillId="0" borderId="33" xfId="1" applyNumberFormat="1" applyBorder="1" applyAlignment="1">
      <alignment horizontal="center"/>
    </xf>
    <xf numFmtId="10" fontId="3" fillId="0" borderId="25" xfId="1" applyNumberFormat="1" applyBorder="1" applyAlignment="1">
      <alignment horizontal="center"/>
    </xf>
    <xf numFmtId="10" fontId="3" fillId="0" borderId="27" xfId="1" applyNumberFormat="1" applyBorder="1" applyAlignment="1">
      <alignment horizontal="center"/>
    </xf>
    <xf numFmtId="10" fontId="3" fillId="0" borderId="30" xfId="1" applyNumberFormat="1" applyBorder="1" applyAlignment="1">
      <alignment horizontal="center"/>
    </xf>
    <xf numFmtId="10" fontId="3" fillId="0" borderId="32" xfId="1" applyNumberFormat="1" applyBorder="1" applyAlignment="1">
      <alignment horizontal="center"/>
    </xf>
    <xf numFmtId="10" fontId="3" fillId="0" borderId="28" xfId="1" applyNumberFormat="1" applyBorder="1" applyAlignment="1">
      <alignment horizontal="center"/>
    </xf>
    <xf numFmtId="10" fontId="3" fillId="0" borderId="29" xfId="1" applyNumberFormat="1" applyBorder="1" applyAlignment="1">
      <alignment horizontal="center"/>
    </xf>
    <xf numFmtId="44" fontId="0" fillId="0" borderId="30" xfId="3" applyFont="1" applyFill="1" applyBorder="1" applyAlignment="1">
      <alignment horizontal="center"/>
    </xf>
    <xf numFmtId="44" fontId="0" fillId="0" borderId="29" xfId="3" applyFont="1" applyFill="1" applyBorder="1" applyAlignment="1">
      <alignment horizontal="center"/>
    </xf>
    <xf numFmtId="44" fontId="0" fillId="0" borderId="28" xfId="3" applyFont="1" applyFill="1" applyBorder="1" applyAlignment="1">
      <alignment horizontal="center"/>
    </xf>
    <xf numFmtId="44" fontId="0" fillId="0" borderId="32" xfId="3" applyFont="1" applyFill="1" applyBorder="1" applyAlignment="1">
      <alignment horizontal="center"/>
    </xf>
    <xf numFmtId="166" fontId="5" fillId="0" borderId="22" xfId="0" applyNumberFormat="1" applyFont="1" applyFill="1" applyBorder="1" applyAlignment="1">
      <alignment horizontal="center"/>
    </xf>
    <xf numFmtId="166" fontId="5" fillId="0" borderId="23" xfId="0" applyNumberFormat="1" applyFont="1" applyFill="1" applyBorder="1" applyAlignment="1">
      <alignment horizontal="center"/>
    </xf>
    <xf numFmtId="44" fontId="0" fillId="9" borderId="28" xfId="3" applyFont="1" applyFill="1" applyBorder="1" applyAlignment="1">
      <alignment horizontal="center"/>
    </xf>
    <xf numFmtId="44" fontId="0" fillId="9" borderId="29" xfId="3" applyFont="1" applyFill="1" applyBorder="1" applyAlignment="1">
      <alignment horizontal="center"/>
    </xf>
    <xf numFmtId="0" fontId="0" fillId="9" borderId="28" xfId="0" applyNumberFormat="1" applyFont="1" applyFill="1" applyBorder="1" applyAlignment="1">
      <alignment horizontal="center"/>
    </xf>
    <xf numFmtId="0" fontId="0" fillId="9" borderId="29" xfId="0" applyNumberFormat="1" applyFont="1" applyFill="1" applyBorder="1" applyAlignment="1">
      <alignment horizontal="center"/>
    </xf>
    <xf numFmtId="17" fontId="0" fillId="0" borderId="34" xfId="0" applyNumberFormat="1" applyFont="1" applyFill="1" applyBorder="1" applyAlignment="1">
      <alignment horizontal="center"/>
    </xf>
    <xf numFmtId="17" fontId="0" fillId="0" borderId="35" xfId="0" applyNumberFormat="1" applyFont="1" applyFill="1" applyBorder="1" applyAlignment="1">
      <alignment horizontal="center"/>
    </xf>
    <xf numFmtId="166" fontId="5" fillId="0" borderId="24" xfId="0" applyNumberFormat="1" applyFont="1" applyFill="1" applyBorder="1" applyAlignment="1">
      <alignment horizontal="center"/>
    </xf>
  </cellXfs>
  <cellStyles count="4">
    <cellStyle name="Moeda" xfId="3" builtinId="4"/>
    <cellStyle name="Normal" xfId="0" builtinId="0"/>
    <cellStyle name="Porcentagem" xfId="1" builtinId="5"/>
    <cellStyle name="Vírgula" xfId="2" builtinId="3"/>
  </cellStyles>
  <dxfs count="6">
    <dxf>
      <fill>
        <patternFill patternType="solid">
          <fgColor theme="9" tint="0.59996337778862885"/>
          <bgColor theme="9" tint="0.39994506668294322"/>
        </patternFill>
      </fill>
    </dxf>
    <dxf>
      <fill>
        <patternFill patternType="solid">
          <fgColor theme="9" tint="0.59996337778862885"/>
          <bgColor theme="9" tint="0.39994506668294322"/>
        </patternFill>
      </fill>
    </dxf>
    <dxf>
      <fill>
        <patternFill patternType="solid">
          <fgColor theme="9" tint="0.59996337778862885"/>
          <bgColor theme="9" tint="0.39994506668294322"/>
        </patternFill>
      </fill>
    </dxf>
    <dxf>
      <fill>
        <patternFill patternType="solid">
          <fgColor theme="9" tint="0.59996337778862885"/>
          <bgColor theme="9" tint="0.39994506668294322"/>
        </patternFill>
      </fill>
    </dxf>
    <dxf>
      <fill>
        <patternFill patternType="solid">
          <fgColor theme="9" tint="0.59996337778862885"/>
          <bgColor theme="9" tint="0.39994506668294322"/>
        </patternFill>
      </fill>
    </dxf>
    <dxf>
      <fill>
        <patternFill patternType="darkUp">
          <bgColor theme="9" tint="0.39994506668294322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158466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ED0DB"/>
      <color rgb="FF800080"/>
      <color rgb="FF9F6594"/>
      <color rgb="FFF1DBEE"/>
      <color rgb="FFE0AE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Scroll" dx="22" fmlaLink="$J$7" horiz="1" max="365" page="10" val="1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369794</xdr:colOff>
      <xdr:row>2</xdr:row>
      <xdr:rowOff>33618</xdr:rowOff>
    </xdr:from>
    <xdr:to>
      <xdr:col>3</xdr:col>
      <xdr:colOff>347382</xdr:colOff>
      <xdr:row>6</xdr:row>
      <xdr:rowOff>97206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0" y="414618"/>
          <a:ext cx="672353" cy="6911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6</xdr:row>
          <xdr:rowOff>0</xdr:rowOff>
        </xdr:from>
        <xdr:to>
          <xdr:col>37</xdr:col>
          <xdr:colOff>9525</xdr:colOff>
          <xdr:row>6</xdr:row>
          <xdr:rowOff>142875</xdr:rowOff>
        </xdr:to>
        <xdr:sp macro="" textlink="">
          <xdr:nvSpPr>
            <xdr:cNvPr id="3073" name="Scroll Bar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1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2</xdr:col>
      <xdr:colOff>369094</xdr:colOff>
      <xdr:row>2</xdr:row>
      <xdr:rowOff>23813</xdr:rowOff>
    </xdr:from>
    <xdr:to>
      <xdr:col>3</xdr:col>
      <xdr:colOff>369093</xdr:colOff>
      <xdr:row>6</xdr:row>
      <xdr:rowOff>66897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36219" y="416719"/>
          <a:ext cx="690562" cy="7098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1</xdr:row>
      <xdr:rowOff>100854</xdr:rowOff>
    </xdr:from>
    <xdr:to>
      <xdr:col>3</xdr:col>
      <xdr:colOff>488789</xdr:colOff>
      <xdr:row>6</xdr:row>
      <xdr:rowOff>152913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74676" y="324972"/>
          <a:ext cx="813760" cy="8364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6"/>
  <sheetViews>
    <sheetView showGridLines="0" topLeftCell="A34" zoomScale="85" zoomScaleNormal="85" zoomScalePageLayoutView="55" workbookViewId="0">
      <selection activeCell="E5" sqref="E5"/>
    </sheetView>
  </sheetViews>
  <sheetFormatPr defaultColWidth="11.5703125" defaultRowHeight="12.75" x14ac:dyDescent="0.2"/>
  <cols>
    <col min="1" max="1" width="12.28515625" customWidth="1"/>
    <col min="2" max="2" width="76.42578125" customWidth="1"/>
    <col min="3" max="3" width="10.42578125" style="2" customWidth="1"/>
    <col min="4" max="4" width="10.28515625" style="3" bestFit="1" customWidth="1"/>
    <col min="6" max="6" width="14.85546875" customWidth="1"/>
    <col min="10" max="10" width="15.140625" customWidth="1"/>
    <col min="11" max="11" width="13.42578125" bestFit="1" customWidth="1"/>
  </cols>
  <sheetData>
    <row r="1" spans="1:11" ht="18" customHeight="1" x14ac:dyDescent="0.2">
      <c r="A1" s="91" t="s">
        <v>0</v>
      </c>
      <c r="B1" s="92"/>
      <c r="C1" s="92"/>
      <c r="D1" s="92"/>
    </row>
    <row r="2" spans="1:11" x14ac:dyDescent="0.2">
      <c r="A2" s="9" t="s">
        <v>1</v>
      </c>
      <c r="B2" s="10" t="s">
        <v>178</v>
      </c>
      <c r="C2" s="19"/>
      <c r="D2" s="20"/>
    </row>
    <row r="3" spans="1:11" x14ac:dyDescent="0.2">
      <c r="A3" s="9" t="s">
        <v>3</v>
      </c>
      <c r="B3" s="10" t="s">
        <v>4</v>
      </c>
      <c r="C3" s="11"/>
      <c r="D3" s="12"/>
    </row>
    <row r="4" spans="1:11" x14ac:dyDescent="0.2">
      <c r="A4" s="9" t="s">
        <v>5</v>
      </c>
      <c r="B4" s="10" t="s">
        <v>6</v>
      </c>
      <c r="C4" s="13"/>
      <c r="D4" s="14"/>
    </row>
    <row r="5" spans="1:11" x14ac:dyDescent="0.2">
      <c r="A5" s="9" t="s">
        <v>7</v>
      </c>
      <c r="B5" s="10" t="s">
        <v>8</v>
      </c>
      <c r="C5" s="13"/>
      <c r="D5" s="14"/>
    </row>
    <row r="6" spans="1:11" x14ac:dyDescent="0.2">
      <c r="A6" s="9" t="s">
        <v>9</v>
      </c>
      <c r="B6" s="10" t="s">
        <v>10</v>
      </c>
      <c r="C6" s="15"/>
      <c r="D6" s="16"/>
    </row>
    <row r="7" spans="1:11" x14ac:dyDescent="0.2">
      <c r="A7" s="9" t="s">
        <v>11</v>
      </c>
      <c r="B7" s="10" t="s">
        <v>12</v>
      </c>
      <c r="C7" s="17"/>
      <c r="D7" s="18"/>
      <c r="G7" s="21"/>
      <c r="J7" s="21"/>
    </row>
    <row r="8" spans="1:11" ht="13.5" thickBot="1" x14ac:dyDescent="0.25">
      <c r="A8" s="87"/>
      <c r="B8" s="88"/>
      <c r="C8" s="95" t="s">
        <v>177</v>
      </c>
      <c r="D8" s="96"/>
    </row>
    <row r="9" spans="1:11" ht="18" customHeight="1" x14ac:dyDescent="0.2">
      <c r="A9" s="93" t="s">
        <v>13</v>
      </c>
      <c r="B9" s="94"/>
      <c r="C9" s="94"/>
      <c r="D9" s="94"/>
      <c r="E9" s="94"/>
      <c r="F9" s="94"/>
      <c r="G9" s="94"/>
      <c r="H9" s="94"/>
      <c r="I9" s="94"/>
      <c r="J9" s="94"/>
      <c r="K9" s="94"/>
    </row>
    <row r="10" spans="1:11" ht="21.75" customHeight="1" x14ac:dyDescent="0.2">
      <c r="A10" s="90" t="s">
        <v>14</v>
      </c>
      <c r="B10" s="90" t="s">
        <v>11</v>
      </c>
      <c r="C10" s="89" t="s">
        <v>15</v>
      </c>
      <c r="D10" s="89" t="s">
        <v>16</v>
      </c>
      <c r="E10" s="89" t="s">
        <v>17</v>
      </c>
      <c r="F10" s="89" t="s">
        <v>18</v>
      </c>
      <c r="G10" s="89" t="s">
        <v>19</v>
      </c>
      <c r="H10" s="89" t="s">
        <v>20</v>
      </c>
      <c r="I10" s="89" t="s">
        <v>21</v>
      </c>
      <c r="J10" s="89" t="s">
        <v>22</v>
      </c>
      <c r="K10" s="89" t="s">
        <v>23</v>
      </c>
    </row>
    <row r="11" spans="1:11" ht="17.25" customHeight="1" x14ac:dyDescent="0.2">
      <c r="A11" s="90"/>
      <c r="B11" s="90"/>
      <c r="C11" s="90"/>
      <c r="D11" s="90"/>
      <c r="E11" s="90"/>
      <c r="F11" s="90"/>
      <c r="G11" s="90"/>
      <c r="H11" s="90"/>
      <c r="I11" s="90"/>
      <c r="J11" s="90"/>
      <c r="K11" s="90"/>
    </row>
    <row r="12" spans="1:11" x14ac:dyDescent="0.2">
      <c r="A12" s="4" t="s">
        <v>24</v>
      </c>
      <c r="B12" s="6" t="s">
        <v>25</v>
      </c>
      <c r="C12" s="25" t="s">
        <v>26</v>
      </c>
      <c r="D12" s="22">
        <v>44578.375</v>
      </c>
      <c r="E12" s="22">
        <v>44882.708333333299</v>
      </c>
      <c r="F12" s="31">
        <v>819273.12746062572</v>
      </c>
      <c r="G12" s="22">
        <v>44578.375</v>
      </c>
      <c r="H12" s="22">
        <v>44882.708333333299</v>
      </c>
      <c r="I12" s="28">
        <v>0</v>
      </c>
      <c r="J12" s="31">
        <v>0</v>
      </c>
      <c r="K12" s="31">
        <v>0</v>
      </c>
    </row>
    <row r="13" spans="1:11" x14ac:dyDescent="0.2">
      <c r="A13" s="5" t="s">
        <v>27</v>
      </c>
      <c r="B13" s="7" t="s">
        <v>28</v>
      </c>
      <c r="C13" s="26" t="s">
        <v>29</v>
      </c>
      <c r="D13" s="23">
        <v>44790.375</v>
      </c>
      <c r="E13" s="23">
        <v>44837.708333333299</v>
      </c>
      <c r="F13" s="32">
        <v>190157.770819155</v>
      </c>
      <c r="G13" s="23">
        <v>44790.375</v>
      </c>
      <c r="H13" s="23">
        <v>44837.708333333299</v>
      </c>
      <c r="I13" s="29">
        <v>0</v>
      </c>
      <c r="J13" s="32">
        <v>0</v>
      </c>
      <c r="K13" s="32">
        <v>0</v>
      </c>
    </row>
    <row r="14" spans="1:11" x14ac:dyDescent="0.2">
      <c r="A14" s="1" t="s">
        <v>30</v>
      </c>
      <c r="B14" s="8" t="s">
        <v>31</v>
      </c>
      <c r="C14" s="27" t="s">
        <v>32</v>
      </c>
      <c r="D14" s="24">
        <v>44811.375</v>
      </c>
      <c r="E14" s="24">
        <v>44812.708333333299</v>
      </c>
      <c r="F14" s="33">
        <v>2230.3985781123624</v>
      </c>
      <c r="G14" s="24">
        <v>44811.375</v>
      </c>
      <c r="H14" s="24">
        <v>44812.708333333299</v>
      </c>
      <c r="I14" s="30">
        <v>0</v>
      </c>
      <c r="J14" s="33">
        <v>0</v>
      </c>
      <c r="K14" s="33">
        <v>0</v>
      </c>
    </row>
    <row r="15" spans="1:11" x14ac:dyDescent="0.2">
      <c r="A15" s="1" t="s">
        <v>33</v>
      </c>
      <c r="B15" s="8" t="s">
        <v>34</v>
      </c>
      <c r="C15" s="27" t="s">
        <v>35</v>
      </c>
      <c r="D15" s="24">
        <v>44799.375</v>
      </c>
      <c r="E15" s="24">
        <v>44809.708333333299</v>
      </c>
      <c r="F15" s="33">
        <v>27772.439513269921</v>
      </c>
      <c r="G15" s="24">
        <v>44799.375</v>
      </c>
      <c r="H15" s="24">
        <v>44809.708333333299</v>
      </c>
      <c r="I15" s="30">
        <v>0</v>
      </c>
      <c r="J15" s="33">
        <v>0</v>
      </c>
      <c r="K15" s="33">
        <v>0</v>
      </c>
    </row>
    <row r="16" spans="1:11" x14ac:dyDescent="0.2">
      <c r="A16" s="1" t="s">
        <v>36</v>
      </c>
      <c r="B16" s="8" t="s">
        <v>37</v>
      </c>
      <c r="C16" s="27" t="s">
        <v>38</v>
      </c>
      <c r="D16" s="24">
        <v>44810.375</v>
      </c>
      <c r="E16" s="24">
        <v>44830.708333333299</v>
      </c>
      <c r="F16" s="33">
        <v>56280.381389389091</v>
      </c>
      <c r="G16" s="24">
        <v>44810.375</v>
      </c>
      <c r="H16" s="24">
        <v>44830.708333333299</v>
      </c>
      <c r="I16" s="30">
        <v>0</v>
      </c>
      <c r="J16" s="33">
        <v>0</v>
      </c>
      <c r="K16" s="33">
        <v>0</v>
      </c>
    </row>
    <row r="17" spans="1:11" x14ac:dyDescent="0.2">
      <c r="A17" s="1" t="s">
        <v>39</v>
      </c>
      <c r="B17" s="8" t="s">
        <v>40</v>
      </c>
      <c r="C17" s="27" t="s">
        <v>41</v>
      </c>
      <c r="D17" s="24">
        <v>44790.375</v>
      </c>
      <c r="E17" s="24">
        <v>44818.708333333299</v>
      </c>
      <c r="F17" s="33">
        <v>91584.015144465244</v>
      </c>
      <c r="G17" s="24">
        <v>44790.375</v>
      </c>
      <c r="H17" s="24">
        <v>44818.708333333299</v>
      </c>
      <c r="I17" s="30">
        <v>0</v>
      </c>
      <c r="J17" s="33">
        <v>0</v>
      </c>
      <c r="K17" s="33">
        <v>0</v>
      </c>
    </row>
    <row r="18" spans="1:11" x14ac:dyDescent="0.2">
      <c r="A18" s="1" t="s">
        <v>42</v>
      </c>
      <c r="B18" s="8" t="s">
        <v>43</v>
      </c>
      <c r="C18" s="27" t="s">
        <v>44</v>
      </c>
      <c r="D18" s="24">
        <v>44831.375</v>
      </c>
      <c r="E18" s="24">
        <v>44837.708333333299</v>
      </c>
      <c r="F18" s="33">
        <v>12089.376299166754</v>
      </c>
      <c r="G18" s="24">
        <v>44831.375</v>
      </c>
      <c r="H18" s="24">
        <v>44837.708333333299</v>
      </c>
      <c r="I18" s="30">
        <v>0</v>
      </c>
      <c r="J18" s="33">
        <v>0</v>
      </c>
      <c r="K18" s="33">
        <v>0</v>
      </c>
    </row>
    <row r="19" spans="1:11" x14ac:dyDescent="0.2">
      <c r="A19" s="1" t="s">
        <v>45</v>
      </c>
      <c r="B19" s="8" t="s">
        <v>46</v>
      </c>
      <c r="C19" s="27" t="s">
        <v>47</v>
      </c>
      <c r="D19" s="24">
        <v>44813.375</v>
      </c>
      <c r="E19" s="24">
        <v>44813.708333333299</v>
      </c>
      <c r="F19" s="33">
        <v>201.15989475164605</v>
      </c>
      <c r="G19" s="24">
        <v>44813.375</v>
      </c>
      <c r="H19" s="24">
        <v>44813.708333333299</v>
      </c>
      <c r="I19" s="30">
        <v>0</v>
      </c>
      <c r="J19" s="33">
        <v>0</v>
      </c>
      <c r="K19" s="33">
        <v>0</v>
      </c>
    </row>
    <row r="20" spans="1:11" x14ac:dyDescent="0.2">
      <c r="A20" s="5" t="s">
        <v>48</v>
      </c>
      <c r="B20" s="7" t="s">
        <v>49</v>
      </c>
      <c r="C20" s="26" t="s">
        <v>41</v>
      </c>
      <c r="D20" s="23">
        <v>44819.375</v>
      </c>
      <c r="E20" s="23">
        <v>44847.708333333299</v>
      </c>
      <c r="F20" s="32">
        <v>24532.285728060993</v>
      </c>
      <c r="G20" s="23">
        <v>44819.375</v>
      </c>
      <c r="H20" s="23">
        <v>44847.708333333299</v>
      </c>
      <c r="I20" s="29">
        <v>0</v>
      </c>
      <c r="J20" s="32">
        <v>0</v>
      </c>
      <c r="K20" s="32">
        <v>0</v>
      </c>
    </row>
    <row r="21" spans="1:11" x14ac:dyDescent="0.2">
      <c r="A21" s="1" t="s">
        <v>50</v>
      </c>
      <c r="B21" s="8" t="s">
        <v>37</v>
      </c>
      <c r="C21" s="27" t="s">
        <v>51</v>
      </c>
      <c r="D21" s="24">
        <v>44831.375</v>
      </c>
      <c r="E21" s="24">
        <v>44833.708333333299</v>
      </c>
      <c r="F21" s="33">
        <v>3555.451405436841</v>
      </c>
      <c r="G21" s="24">
        <v>44831.375</v>
      </c>
      <c r="H21" s="24">
        <v>44833.708333333299</v>
      </c>
      <c r="I21" s="30">
        <v>0</v>
      </c>
      <c r="J21" s="33">
        <v>0</v>
      </c>
      <c r="K21" s="33">
        <v>0</v>
      </c>
    </row>
    <row r="22" spans="1:11" x14ac:dyDescent="0.2">
      <c r="A22" s="1" t="s">
        <v>52</v>
      </c>
      <c r="B22" s="8" t="s">
        <v>40</v>
      </c>
      <c r="C22" s="27" t="s">
        <v>41</v>
      </c>
      <c r="D22" s="24">
        <v>44819.375</v>
      </c>
      <c r="E22" s="24">
        <v>44847.708333333299</v>
      </c>
      <c r="F22" s="33">
        <v>20976.834322624156</v>
      </c>
      <c r="G22" s="24">
        <v>44819.375</v>
      </c>
      <c r="H22" s="24">
        <v>44847.708333333299</v>
      </c>
      <c r="I22" s="30">
        <v>0</v>
      </c>
      <c r="J22" s="33">
        <v>0</v>
      </c>
      <c r="K22" s="33">
        <v>0</v>
      </c>
    </row>
    <row r="23" spans="1:11" x14ac:dyDescent="0.2">
      <c r="A23" s="5" t="s">
        <v>53</v>
      </c>
      <c r="B23" s="7" t="s">
        <v>54</v>
      </c>
      <c r="C23" s="26" t="s">
        <v>26</v>
      </c>
      <c r="D23" s="23">
        <v>44578.375</v>
      </c>
      <c r="E23" s="23">
        <v>44882.708333333299</v>
      </c>
      <c r="F23" s="32">
        <v>134259.52414524197</v>
      </c>
      <c r="G23" s="23">
        <v>44578.375</v>
      </c>
      <c r="H23" s="23">
        <v>44882.708333333299</v>
      </c>
      <c r="I23" s="29">
        <v>0</v>
      </c>
      <c r="J23" s="32">
        <v>0</v>
      </c>
      <c r="K23" s="32">
        <v>0</v>
      </c>
    </row>
    <row r="24" spans="1:11" x14ac:dyDescent="0.2">
      <c r="A24" s="1" t="s">
        <v>55</v>
      </c>
      <c r="B24" s="8" t="s">
        <v>56</v>
      </c>
      <c r="C24" s="27" t="s">
        <v>35</v>
      </c>
      <c r="D24" s="24">
        <v>44827.375</v>
      </c>
      <c r="E24" s="24">
        <v>44837.708333333299</v>
      </c>
      <c r="F24" s="33">
        <v>995.147421544807</v>
      </c>
      <c r="G24" s="24">
        <v>44827.375</v>
      </c>
      <c r="H24" s="24">
        <v>44837.708333333299</v>
      </c>
      <c r="I24" s="30">
        <v>0</v>
      </c>
      <c r="J24" s="33">
        <v>0</v>
      </c>
      <c r="K24" s="33">
        <v>0</v>
      </c>
    </row>
    <row r="25" spans="1:11" x14ac:dyDescent="0.2">
      <c r="A25" s="1" t="s">
        <v>57</v>
      </c>
      <c r="B25" s="8" t="s">
        <v>58</v>
      </c>
      <c r="C25" s="27" t="s">
        <v>44</v>
      </c>
      <c r="D25" s="24">
        <v>44578.375</v>
      </c>
      <c r="E25" s="24">
        <v>44582.708333333299</v>
      </c>
      <c r="F25" s="33">
        <v>1675.267652271116</v>
      </c>
      <c r="G25" s="24">
        <v>44578.375</v>
      </c>
      <c r="H25" s="24">
        <v>44582.708333333299</v>
      </c>
      <c r="I25" s="30">
        <v>0</v>
      </c>
      <c r="J25" s="33">
        <v>0</v>
      </c>
      <c r="K25" s="33">
        <v>0</v>
      </c>
    </row>
    <row r="26" spans="1:11" x14ac:dyDescent="0.2">
      <c r="A26" s="1" t="s">
        <v>59</v>
      </c>
      <c r="B26" s="8" t="s">
        <v>60</v>
      </c>
      <c r="C26" s="27" t="s">
        <v>61</v>
      </c>
      <c r="D26" s="24">
        <v>44848.375</v>
      </c>
      <c r="E26" s="24">
        <v>44861.708333333299</v>
      </c>
      <c r="F26" s="33">
        <v>63823.636962575401</v>
      </c>
      <c r="G26" s="24">
        <v>44848.375</v>
      </c>
      <c r="H26" s="24">
        <v>44861.708333333299</v>
      </c>
      <c r="I26" s="30">
        <v>0</v>
      </c>
      <c r="J26" s="33">
        <v>0</v>
      </c>
      <c r="K26" s="33">
        <v>0</v>
      </c>
    </row>
    <row r="27" spans="1:11" x14ac:dyDescent="0.2">
      <c r="A27" s="1" t="s">
        <v>62</v>
      </c>
      <c r="B27" s="8" t="s">
        <v>63</v>
      </c>
      <c r="C27" s="27" t="s">
        <v>38</v>
      </c>
      <c r="D27" s="24">
        <v>44862.375</v>
      </c>
      <c r="E27" s="24">
        <v>44882.708333333299</v>
      </c>
      <c r="F27" s="33">
        <v>65466.642405594845</v>
      </c>
      <c r="G27" s="24">
        <v>44862.375</v>
      </c>
      <c r="H27" s="24">
        <v>44882.708333333299</v>
      </c>
      <c r="I27" s="30">
        <v>0</v>
      </c>
      <c r="J27" s="33">
        <v>0</v>
      </c>
      <c r="K27" s="33">
        <v>0</v>
      </c>
    </row>
    <row r="28" spans="1:11" x14ac:dyDescent="0.2">
      <c r="A28" s="1" t="s">
        <v>64</v>
      </c>
      <c r="B28" s="8" t="s">
        <v>65</v>
      </c>
      <c r="C28" s="27" t="s">
        <v>44</v>
      </c>
      <c r="D28" s="24">
        <v>44578.375</v>
      </c>
      <c r="E28" s="24">
        <v>44582.708333333299</v>
      </c>
      <c r="F28" s="33">
        <v>2298.8297032558144</v>
      </c>
      <c r="G28" s="24">
        <v>44578.375</v>
      </c>
      <c r="H28" s="24">
        <v>44582.708333333299</v>
      </c>
      <c r="I28" s="30">
        <v>0</v>
      </c>
      <c r="J28" s="33">
        <v>0</v>
      </c>
      <c r="K28" s="33">
        <v>0</v>
      </c>
    </row>
    <row r="29" spans="1:11" x14ac:dyDescent="0.2">
      <c r="A29" s="5" t="s">
        <v>66</v>
      </c>
      <c r="B29" s="7" t="s">
        <v>67</v>
      </c>
      <c r="C29" s="26" t="s">
        <v>68</v>
      </c>
      <c r="D29" s="23">
        <v>44761.375</v>
      </c>
      <c r="E29" s="23">
        <v>44826.708333333299</v>
      </c>
      <c r="F29" s="32">
        <v>470323.5467681677</v>
      </c>
      <c r="G29" s="23">
        <v>44761.375</v>
      </c>
      <c r="H29" s="23">
        <v>44826.708333333299</v>
      </c>
      <c r="I29" s="29">
        <v>0</v>
      </c>
      <c r="J29" s="32">
        <v>0</v>
      </c>
      <c r="K29" s="32">
        <v>0</v>
      </c>
    </row>
    <row r="30" spans="1:11" x14ac:dyDescent="0.2">
      <c r="A30" s="1" t="s">
        <v>69</v>
      </c>
      <c r="B30" s="8" t="s">
        <v>70</v>
      </c>
      <c r="C30" s="27" t="s">
        <v>44</v>
      </c>
      <c r="D30" s="24">
        <v>44820.375</v>
      </c>
      <c r="E30" s="24">
        <v>44826.708333333299</v>
      </c>
      <c r="F30" s="33">
        <v>162461.67256109708</v>
      </c>
      <c r="G30" s="24">
        <v>44820.375</v>
      </c>
      <c r="H30" s="24">
        <v>44826.708333333299</v>
      </c>
      <c r="I30" s="30">
        <v>0</v>
      </c>
      <c r="J30" s="33">
        <v>0</v>
      </c>
      <c r="K30" s="33">
        <v>0</v>
      </c>
    </row>
    <row r="31" spans="1:11" x14ac:dyDescent="0.2">
      <c r="A31" s="1" t="s">
        <v>71</v>
      </c>
      <c r="B31" s="8" t="s">
        <v>34</v>
      </c>
      <c r="C31" s="27" t="s">
        <v>35</v>
      </c>
      <c r="D31" s="24">
        <v>44790.375</v>
      </c>
      <c r="E31" s="24">
        <v>44798.708333333299</v>
      </c>
      <c r="F31" s="33">
        <v>15619.305675856896</v>
      </c>
      <c r="G31" s="24">
        <v>44790.375</v>
      </c>
      <c r="H31" s="24">
        <v>44798.708333333299</v>
      </c>
      <c r="I31" s="30">
        <v>0</v>
      </c>
      <c r="J31" s="33">
        <v>0</v>
      </c>
      <c r="K31" s="33">
        <v>0</v>
      </c>
    </row>
    <row r="32" spans="1:11" x14ac:dyDescent="0.2">
      <c r="A32" s="1" t="s">
        <v>72</v>
      </c>
      <c r="B32" s="8" t="s">
        <v>37</v>
      </c>
      <c r="C32" s="27" t="s">
        <v>38</v>
      </c>
      <c r="D32" s="24">
        <v>44799.375</v>
      </c>
      <c r="E32" s="24">
        <v>44819.708333333299</v>
      </c>
      <c r="F32" s="33">
        <v>133419.09237681152</v>
      </c>
      <c r="G32" s="24">
        <v>44799.375</v>
      </c>
      <c r="H32" s="24">
        <v>44819.708333333299</v>
      </c>
      <c r="I32" s="30">
        <v>0</v>
      </c>
      <c r="J32" s="33">
        <v>0</v>
      </c>
      <c r="K32" s="33">
        <v>0</v>
      </c>
    </row>
    <row r="33" spans="1:11" x14ac:dyDescent="0.2">
      <c r="A33" s="1" t="s">
        <v>73</v>
      </c>
      <c r="B33" s="8" t="s">
        <v>40</v>
      </c>
      <c r="C33" s="27" t="s">
        <v>41</v>
      </c>
      <c r="D33" s="24">
        <v>44761.375</v>
      </c>
      <c r="E33" s="24">
        <v>44789.708333333299</v>
      </c>
      <c r="F33" s="33">
        <v>138973.90770700198</v>
      </c>
      <c r="G33" s="24">
        <v>44761.375</v>
      </c>
      <c r="H33" s="24">
        <v>44789.708333333299</v>
      </c>
      <c r="I33" s="30">
        <v>0</v>
      </c>
      <c r="J33" s="33">
        <v>0</v>
      </c>
      <c r="K33" s="33">
        <v>0</v>
      </c>
    </row>
    <row r="34" spans="1:11" x14ac:dyDescent="0.2">
      <c r="A34" s="1" t="s">
        <v>74</v>
      </c>
      <c r="B34" s="8" t="s">
        <v>43</v>
      </c>
      <c r="C34" s="27" t="s">
        <v>44</v>
      </c>
      <c r="D34" s="24">
        <v>44820.375</v>
      </c>
      <c r="E34" s="24">
        <v>44826.708333333299</v>
      </c>
      <c r="F34" s="33">
        <v>19849.568447400325</v>
      </c>
      <c r="G34" s="24">
        <v>44820.375</v>
      </c>
      <c r="H34" s="24">
        <v>44826.708333333299</v>
      </c>
      <c r="I34" s="30">
        <v>0</v>
      </c>
      <c r="J34" s="33">
        <v>0</v>
      </c>
      <c r="K34" s="33">
        <v>0</v>
      </c>
    </row>
    <row r="35" spans="1:11" x14ac:dyDescent="0.2">
      <c r="A35" s="4" t="s">
        <v>75</v>
      </c>
      <c r="B35" s="6" t="s">
        <v>76</v>
      </c>
      <c r="C35" s="25" t="s">
        <v>77</v>
      </c>
      <c r="D35" s="22">
        <v>44578.375</v>
      </c>
      <c r="E35" s="22">
        <v>44760.708333333299</v>
      </c>
      <c r="F35" s="31">
        <v>568480.96676789247</v>
      </c>
      <c r="G35" s="22">
        <v>44578.375</v>
      </c>
      <c r="H35" s="22">
        <v>44760.708333333299</v>
      </c>
      <c r="I35" s="28">
        <v>0</v>
      </c>
      <c r="J35" s="31">
        <v>0</v>
      </c>
      <c r="K35" s="31">
        <v>0</v>
      </c>
    </row>
    <row r="36" spans="1:11" x14ac:dyDescent="0.2">
      <c r="A36" s="5" t="s">
        <v>78</v>
      </c>
      <c r="B36" s="7" t="s">
        <v>79</v>
      </c>
      <c r="C36" s="26" t="s">
        <v>80</v>
      </c>
      <c r="D36" s="23">
        <v>44599.375</v>
      </c>
      <c r="E36" s="23">
        <v>44648.708333333299</v>
      </c>
      <c r="F36" s="32">
        <v>70008.998591646116</v>
      </c>
      <c r="G36" s="23">
        <v>44599.375</v>
      </c>
      <c r="H36" s="23">
        <v>44648.708333333299</v>
      </c>
      <c r="I36" s="29">
        <v>0</v>
      </c>
      <c r="J36" s="32">
        <v>0</v>
      </c>
      <c r="K36" s="32">
        <v>0</v>
      </c>
    </row>
    <row r="37" spans="1:11" x14ac:dyDescent="0.2">
      <c r="A37" s="1" t="s">
        <v>81</v>
      </c>
      <c r="B37" s="8" t="s">
        <v>82</v>
      </c>
      <c r="C37" s="27" t="s">
        <v>38</v>
      </c>
      <c r="D37" s="24">
        <v>44599.375</v>
      </c>
      <c r="E37" s="24">
        <v>44617.708333333299</v>
      </c>
      <c r="F37" s="33">
        <v>20112.273831755283</v>
      </c>
      <c r="G37" s="24">
        <v>44599.375</v>
      </c>
      <c r="H37" s="24">
        <v>44617.708333333299</v>
      </c>
      <c r="I37" s="30">
        <v>0</v>
      </c>
      <c r="J37" s="33">
        <v>0</v>
      </c>
      <c r="K37" s="33">
        <v>0</v>
      </c>
    </row>
    <row r="38" spans="1:11" x14ac:dyDescent="0.2">
      <c r="A38" s="1" t="s">
        <v>83</v>
      </c>
      <c r="B38" s="8" t="s">
        <v>84</v>
      </c>
      <c r="C38" s="27" t="s">
        <v>41</v>
      </c>
      <c r="D38" s="24">
        <v>44620.375</v>
      </c>
      <c r="E38" s="24">
        <v>44648.708333333299</v>
      </c>
      <c r="F38" s="33">
        <v>49896.724759890843</v>
      </c>
      <c r="G38" s="24">
        <v>44620.375</v>
      </c>
      <c r="H38" s="24">
        <v>44648.708333333299</v>
      </c>
      <c r="I38" s="30">
        <v>0</v>
      </c>
      <c r="J38" s="33">
        <v>0</v>
      </c>
      <c r="K38" s="33">
        <v>0</v>
      </c>
    </row>
    <row r="39" spans="1:11" x14ac:dyDescent="0.2">
      <c r="A39" s="5" t="s">
        <v>85</v>
      </c>
      <c r="B39" s="7" t="s">
        <v>86</v>
      </c>
      <c r="C39" s="26" t="s">
        <v>87</v>
      </c>
      <c r="D39" s="23">
        <v>44712.375</v>
      </c>
      <c r="E39" s="23">
        <v>44760.708333333299</v>
      </c>
      <c r="F39" s="32">
        <v>247582.0263497883</v>
      </c>
      <c r="G39" s="23">
        <v>44712.375</v>
      </c>
      <c r="H39" s="23">
        <v>44760.708333333299</v>
      </c>
      <c r="I39" s="29">
        <v>0</v>
      </c>
      <c r="J39" s="32">
        <v>0</v>
      </c>
      <c r="K39" s="32">
        <v>0</v>
      </c>
    </row>
    <row r="40" spans="1:11" x14ac:dyDescent="0.2">
      <c r="A40" s="1" t="s">
        <v>88</v>
      </c>
      <c r="B40" s="8" t="s">
        <v>37</v>
      </c>
      <c r="C40" s="27" t="s">
        <v>38</v>
      </c>
      <c r="D40" s="24">
        <v>44740.375</v>
      </c>
      <c r="E40" s="24">
        <v>44760.708333333299</v>
      </c>
      <c r="F40" s="33">
        <v>181306.78051325827</v>
      </c>
      <c r="G40" s="24">
        <v>44740.375</v>
      </c>
      <c r="H40" s="24">
        <v>44760.708333333299</v>
      </c>
      <c r="I40" s="30">
        <v>0</v>
      </c>
      <c r="J40" s="33">
        <v>0</v>
      </c>
      <c r="K40" s="33">
        <v>0</v>
      </c>
    </row>
    <row r="41" spans="1:11" x14ac:dyDescent="0.2">
      <c r="A41" s="1" t="s">
        <v>89</v>
      </c>
      <c r="B41" s="8" t="s">
        <v>82</v>
      </c>
      <c r="C41" s="27" t="s">
        <v>61</v>
      </c>
      <c r="D41" s="24">
        <v>44712.375</v>
      </c>
      <c r="E41" s="24">
        <v>44725.708333333299</v>
      </c>
      <c r="F41" s="33">
        <v>31663.039668593468</v>
      </c>
      <c r="G41" s="24">
        <v>44712.375</v>
      </c>
      <c r="H41" s="24">
        <v>44725.708333333299</v>
      </c>
      <c r="I41" s="30">
        <v>0</v>
      </c>
      <c r="J41" s="33">
        <v>0</v>
      </c>
      <c r="K41" s="33">
        <v>0</v>
      </c>
    </row>
    <row r="42" spans="1:11" x14ac:dyDescent="0.2">
      <c r="A42" s="1" t="s">
        <v>90</v>
      </c>
      <c r="B42" s="8" t="s">
        <v>84</v>
      </c>
      <c r="C42" s="27" t="s">
        <v>61</v>
      </c>
      <c r="D42" s="24">
        <v>44726.375</v>
      </c>
      <c r="E42" s="24">
        <v>44739.708333333299</v>
      </c>
      <c r="F42" s="33">
        <v>34612.206167936609</v>
      </c>
      <c r="G42" s="24">
        <v>44726.375</v>
      </c>
      <c r="H42" s="24">
        <v>44739.708333333299</v>
      </c>
      <c r="I42" s="30">
        <v>0</v>
      </c>
      <c r="J42" s="33">
        <v>0</v>
      </c>
      <c r="K42" s="33">
        <v>0</v>
      </c>
    </row>
    <row r="43" spans="1:11" x14ac:dyDescent="0.2">
      <c r="A43" s="5" t="s">
        <v>91</v>
      </c>
      <c r="B43" s="7" t="s">
        <v>92</v>
      </c>
      <c r="C43" s="26" t="s">
        <v>38</v>
      </c>
      <c r="D43" s="23">
        <v>44578.375</v>
      </c>
      <c r="E43" s="23">
        <v>44596.708333333299</v>
      </c>
      <c r="F43" s="32">
        <v>33413.402363672387</v>
      </c>
      <c r="G43" s="23">
        <v>44578.375</v>
      </c>
      <c r="H43" s="23">
        <v>44596.708333333299</v>
      </c>
      <c r="I43" s="29">
        <v>0</v>
      </c>
      <c r="J43" s="32">
        <v>0</v>
      </c>
      <c r="K43" s="32">
        <v>0</v>
      </c>
    </row>
    <row r="44" spans="1:11" x14ac:dyDescent="0.2">
      <c r="A44" s="1" t="s">
        <v>93</v>
      </c>
      <c r="B44" s="8" t="s">
        <v>94</v>
      </c>
      <c r="C44" s="27" t="s">
        <v>38</v>
      </c>
      <c r="D44" s="24">
        <v>44578.375</v>
      </c>
      <c r="E44" s="24">
        <v>44596.708333333299</v>
      </c>
      <c r="F44" s="33">
        <v>33413.402363672387</v>
      </c>
      <c r="G44" s="24">
        <v>44578.375</v>
      </c>
      <c r="H44" s="24">
        <v>44596.708333333299</v>
      </c>
      <c r="I44" s="30">
        <v>0</v>
      </c>
      <c r="J44" s="33">
        <v>0</v>
      </c>
      <c r="K44" s="33">
        <v>0</v>
      </c>
    </row>
    <row r="45" spans="1:11" x14ac:dyDescent="0.2">
      <c r="A45" s="5" t="s">
        <v>95</v>
      </c>
      <c r="B45" s="7" t="s">
        <v>96</v>
      </c>
      <c r="C45" s="26" t="s">
        <v>97</v>
      </c>
      <c r="D45" s="23">
        <v>44649.375</v>
      </c>
      <c r="E45" s="23">
        <v>44711.708333333299</v>
      </c>
      <c r="F45" s="32">
        <v>217476.5394627857</v>
      </c>
      <c r="G45" s="23">
        <v>44649.375</v>
      </c>
      <c r="H45" s="23">
        <v>44711.708333333299</v>
      </c>
      <c r="I45" s="29">
        <v>0</v>
      </c>
      <c r="J45" s="32">
        <v>0</v>
      </c>
      <c r="K45" s="32">
        <v>0</v>
      </c>
    </row>
    <row r="46" spans="1:11" x14ac:dyDescent="0.2">
      <c r="A46" s="1" t="s">
        <v>98</v>
      </c>
      <c r="B46" s="8" t="s">
        <v>70</v>
      </c>
      <c r="C46" s="27" t="s">
        <v>44</v>
      </c>
      <c r="D46" s="24">
        <v>44691.375</v>
      </c>
      <c r="E46" s="24">
        <v>44697.708333333299</v>
      </c>
      <c r="F46" s="33">
        <v>3084.7593044385658</v>
      </c>
      <c r="G46" s="24">
        <v>44691.375</v>
      </c>
      <c r="H46" s="24">
        <v>44697.708333333299</v>
      </c>
      <c r="I46" s="30">
        <v>0</v>
      </c>
      <c r="J46" s="33">
        <v>0</v>
      </c>
      <c r="K46" s="33">
        <v>0</v>
      </c>
    </row>
    <row r="47" spans="1:11" x14ac:dyDescent="0.2">
      <c r="A47" s="1" t="s">
        <v>99</v>
      </c>
      <c r="B47" s="8" t="s">
        <v>37</v>
      </c>
      <c r="C47" s="27" t="s">
        <v>38</v>
      </c>
      <c r="D47" s="24">
        <v>44691.375</v>
      </c>
      <c r="E47" s="24">
        <v>44711.708333333299</v>
      </c>
      <c r="F47" s="33">
        <v>138055.1148123676</v>
      </c>
      <c r="G47" s="24">
        <v>44691.375</v>
      </c>
      <c r="H47" s="24">
        <v>44711.708333333299</v>
      </c>
      <c r="I47" s="30">
        <v>0</v>
      </c>
      <c r="J47" s="33">
        <v>0</v>
      </c>
      <c r="K47" s="33">
        <v>0</v>
      </c>
    </row>
    <row r="48" spans="1:11" x14ac:dyDescent="0.2">
      <c r="A48" s="1" t="s">
        <v>100</v>
      </c>
      <c r="B48" s="8" t="s">
        <v>82</v>
      </c>
      <c r="C48" s="27" t="s">
        <v>38</v>
      </c>
      <c r="D48" s="24">
        <v>44649.375</v>
      </c>
      <c r="E48" s="24">
        <v>44669.708333333299</v>
      </c>
      <c r="F48" s="33">
        <v>36186.090918974442</v>
      </c>
      <c r="G48" s="24">
        <v>44649.375</v>
      </c>
      <c r="H48" s="24">
        <v>44669.708333333299</v>
      </c>
      <c r="I48" s="30">
        <v>0</v>
      </c>
      <c r="J48" s="33">
        <v>0</v>
      </c>
      <c r="K48" s="33">
        <v>0</v>
      </c>
    </row>
    <row r="49" spans="1:11" x14ac:dyDescent="0.2">
      <c r="A49" s="1" t="s">
        <v>101</v>
      </c>
      <c r="B49" s="8" t="s">
        <v>84</v>
      </c>
      <c r="C49" s="27" t="s">
        <v>38</v>
      </c>
      <c r="D49" s="24">
        <v>44670.375</v>
      </c>
      <c r="E49" s="24">
        <v>44690.708333333299</v>
      </c>
      <c r="F49" s="33">
        <v>40150.574427005122</v>
      </c>
      <c r="G49" s="24">
        <v>44670.375</v>
      </c>
      <c r="H49" s="24">
        <v>44690.708333333299</v>
      </c>
      <c r="I49" s="30">
        <v>0</v>
      </c>
      <c r="J49" s="33">
        <v>0</v>
      </c>
      <c r="K49" s="33">
        <v>0</v>
      </c>
    </row>
    <row r="50" spans="1:11" x14ac:dyDescent="0.2">
      <c r="A50" s="4" t="s">
        <v>102</v>
      </c>
      <c r="B50" s="6" t="s">
        <v>103</v>
      </c>
      <c r="C50" s="25" t="s">
        <v>104</v>
      </c>
      <c r="D50" s="22">
        <v>44761.375</v>
      </c>
      <c r="E50" s="22">
        <v>44929.708333333299</v>
      </c>
      <c r="F50" s="31">
        <v>183165.89910432082</v>
      </c>
      <c r="G50" s="22">
        <v>44761.375</v>
      </c>
      <c r="H50" s="22">
        <v>44929.708333333299</v>
      </c>
      <c r="I50" s="28">
        <v>0</v>
      </c>
      <c r="J50" s="31">
        <v>0</v>
      </c>
      <c r="K50" s="31">
        <v>0</v>
      </c>
    </row>
    <row r="51" spans="1:11" x14ac:dyDescent="0.2">
      <c r="A51" s="5" t="s">
        <v>105</v>
      </c>
      <c r="B51" s="7" t="s">
        <v>106</v>
      </c>
      <c r="C51" s="26" t="s">
        <v>107</v>
      </c>
      <c r="D51" s="23">
        <v>44768.375</v>
      </c>
      <c r="E51" s="23">
        <v>44903.708333333299</v>
      </c>
      <c r="F51" s="32">
        <v>44760.999398075823</v>
      </c>
      <c r="G51" s="23">
        <v>44768.375</v>
      </c>
      <c r="H51" s="23">
        <v>44903.708333333299</v>
      </c>
      <c r="I51" s="29">
        <v>0</v>
      </c>
      <c r="J51" s="32">
        <v>0</v>
      </c>
      <c r="K51" s="32">
        <v>0</v>
      </c>
    </row>
    <row r="52" spans="1:11" x14ac:dyDescent="0.2">
      <c r="A52" s="1" t="s">
        <v>108</v>
      </c>
      <c r="B52" s="8" t="s">
        <v>109</v>
      </c>
      <c r="C52" s="27" t="s">
        <v>44</v>
      </c>
      <c r="D52" s="24">
        <v>44768.375</v>
      </c>
      <c r="E52" s="24">
        <v>44774.708333333299</v>
      </c>
      <c r="F52" s="33">
        <v>10262.366219128602</v>
      </c>
      <c r="G52" s="24">
        <v>44768.375</v>
      </c>
      <c r="H52" s="24">
        <v>44774.708333333299</v>
      </c>
      <c r="I52" s="30">
        <v>0</v>
      </c>
      <c r="J52" s="33">
        <v>0</v>
      </c>
      <c r="K52" s="33">
        <v>0</v>
      </c>
    </row>
    <row r="53" spans="1:11" x14ac:dyDescent="0.2">
      <c r="A53" s="1" t="s">
        <v>110</v>
      </c>
      <c r="B53" s="8" t="s">
        <v>111</v>
      </c>
      <c r="C53" s="27" t="s">
        <v>38</v>
      </c>
      <c r="D53" s="24">
        <v>44811.375</v>
      </c>
      <c r="E53" s="24">
        <v>44831.708333333299</v>
      </c>
      <c r="F53" s="33">
        <v>7668.9163465926449</v>
      </c>
      <c r="G53" s="24">
        <v>44811.375</v>
      </c>
      <c r="H53" s="24">
        <v>44831.708333333299</v>
      </c>
      <c r="I53" s="30">
        <v>0</v>
      </c>
      <c r="J53" s="33">
        <v>0</v>
      </c>
      <c r="K53" s="33">
        <v>0</v>
      </c>
    </row>
    <row r="54" spans="1:11" x14ac:dyDescent="0.2">
      <c r="A54" s="1" t="s">
        <v>112</v>
      </c>
      <c r="B54" s="8" t="s">
        <v>113</v>
      </c>
      <c r="C54" s="27" t="s">
        <v>61</v>
      </c>
      <c r="D54" s="24">
        <v>44869.375</v>
      </c>
      <c r="E54" s="24">
        <v>44882.708333333299</v>
      </c>
      <c r="F54" s="33">
        <v>10838.156275745281</v>
      </c>
      <c r="G54" s="24">
        <v>44869.375</v>
      </c>
      <c r="H54" s="24">
        <v>44882.708333333299</v>
      </c>
      <c r="I54" s="30">
        <v>0</v>
      </c>
      <c r="J54" s="33">
        <v>0</v>
      </c>
      <c r="K54" s="33">
        <v>0</v>
      </c>
    </row>
    <row r="55" spans="1:11" x14ac:dyDescent="0.2">
      <c r="A55" s="1" t="s">
        <v>114</v>
      </c>
      <c r="B55" s="8" t="s">
        <v>115</v>
      </c>
      <c r="C55" s="27" t="s">
        <v>38</v>
      </c>
      <c r="D55" s="24">
        <v>44883.375</v>
      </c>
      <c r="E55" s="24">
        <v>44903.708333333299</v>
      </c>
      <c r="F55" s="33">
        <v>15991.560556609287</v>
      </c>
      <c r="G55" s="24">
        <v>44883.375</v>
      </c>
      <c r="H55" s="24">
        <v>44903.708333333299</v>
      </c>
      <c r="I55" s="30">
        <v>0</v>
      </c>
      <c r="J55" s="33">
        <v>0</v>
      </c>
      <c r="K55" s="33">
        <v>0</v>
      </c>
    </row>
    <row r="56" spans="1:11" x14ac:dyDescent="0.2">
      <c r="A56" s="5" t="s">
        <v>116</v>
      </c>
      <c r="B56" s="7" t="s">
        <v>86</v>
      </c>
      <c r="C56" s="26" t="s">
        <v>117</v>
      </c>
      <c r="D56" s="23">
        <v>44775.375</v>
      </c>
      <c r="E56" s="23">
        <v>44929.708333333299</v>
      </c>
      <c r="F56" s="32">
        <v>25280.580824170691</v>
      </c>
      <c r="G56" s="23">
        <v>44775.375</v>
      </c>
      <c r="H56" s="23">
        <v>44929.708333333299</v>
      </c>
      <c r="I56" s="29">
        <v>0</v>
      </c>
      <c r="J56" s="32">
        <v>0</v>
      </c>
      <c r="K56" s="32">
        <v>0</v>
      </c>
    </row>
    <row r="57" spans="1:11" x14ac:dyDescent="0.2">
      <c r="A57" s="1" t="s">
        <v>118</v>
      </c>
      <c r="B57" s="8" t="s">
        <v>109</v>
      </c>
      <c r="C57" s="27" t="s">
        <v>35</v>
      </c>
      <c r="D57" s="24">
        <v>44775.375</v>
      </c>
      <c r="E57" s="24">
        <v>44783.708333333299</v>
      </c>
      <c r="F57" s="33">
        <v>10384.354928047907</v>
      </c>
      <c r="G57" s="24">
        <v>44775.375</v>
      </c>
      <c r="H57" s="24">
        <v>44783.708333333299</v>
      </c>
      <c r="I57" s="30">
        <v>0</v>
      </c>
      <c r="J57" s="33">
        <v>0</v>
      </c>
      <c r="K57" s="33">
        <v>0</v>
      </c>
    </row>
    <row r="58" spans="1:11" x14ac:dyDescent="0.2">
      <c r="A58" s="1" t="s">
        <v>119</v>
      </c>
      <c r="B58" s="8" t="s">
        <v>111</v>
      </c>
      <c r="C58" s="27" t="s">
        <v>38</v>
      </c>
      <c r="D58" s="24">
        <v>44832.375</v>
      </c>
      <c r="E58" s="24">
        <v>44852.708333333299</v>
      </c>
      <c r="F58" s="33">
        <v>2802.6366556802268</v>
      </c>
      <c r="G58" s="24">
        <v>44832.375</v>
      </c>
      <c r="H58" s="24">
        <v>44852.708333333299</v>
      </c>
      <c r="I58" s="30">
        <v>0</v>
      </c>
      <c r="J58" s="33">
        <v>0</v>
      </c>
      <c r="K58" s="33">
        <v>0</v>
      </c>
    </row>
    <row r="59" spans="1:11" x14ac:dyDescent="0.2">
      <c r="A59" s="1" t="s">
        <v>120</v>
      </c>
      <c r="B59" s="8" t="s">
        <v>115</v>
      </c>
      <c r="C59" s="27" t="s">
        <v>38</v>
      </c>
      <c r="D59" s="24">
        <v>44904.375</v>
      </c>
      <c r="E59" s="24">
        <v>44924.708333333299</v>
      </c>
      <c r="F59" s="33">
        <v>8707.2505516714627</v>
      </c>
      <c r="G59" s="24">
        <v>44904.375</v>
      </c>
      <c r="H59" s="24">
        <v>44924.708333333299</v>
      </c>
      <c r="I59" s="30">
        <v>0</v>
      </c>
      <c r="J59" s="33">
        <v>0</v>
      </c>
      <c r="K59" s="33">
        <v>0</v>
      </c>
    </row>
    <row r="60" spans="1:11" x14ac:dyDescent="0.2">
      <c r="A60" s="1" t="s">
        <v>121</v>
      </c>
      <c r="B60" s="8" t="s">
        <v>122</v>
      </c>
      <c r="C60" s="27" t="s">
        <v>35</v>
      </c>
      <c r="D60" s="24">
        <v>44853.375</v>
      </c>
      <c r="E60" s="24">
        <v>44861.708333333299</v>
      </c>
      <c r="F60" s="33">
        <v>2150.7455870997023</v>
      </c>
      <c r="G60" s="24">
        <v>44853.375</v>
      </c>
      <c r="H60" s="24">
        <v>44861.708333333299</v>
      </c>
      <c r="I60" s="30">
        <v>0</v>
      </c>
      <c r="J60" s="33">
        <v>0</v>
      </c>
      <c r="K60" s="33">
        <v>0</v>
      </c>
    </row>
    <row r="61" spans="1:11" x14ac:dyDescent="0.2">
      <c r="A61" s="1" t="s">
        <v>123</v>
      </c>
      <c r="B61" s="8" t="s">
        <v>124</v>
      </c>
      <c r="C61" s="27" t="s">
        <v>51</v>
      </c>
      <c r="D61" s="24">
        <v>44925.375</v>
      </c>
      <c r="E61" s="24">
        <v>44929.708333333299</v>
      </c>
      <c r="F61" s="33">
        <v>1235.5931016713926</v>
      </c>
      <c r="G61" s="24">
        <v>44925.375</v>
      </c>
      <c r="H61" s="24">
        <v>44929.708333333299</v>
      </c>
      <c r="I61" s="30">
        <v>0</v>
      </c>
      <c r="J61" s="33">
        <v>0</v>
      </c>
      <c r="K61" s="33">
        <v>0</v>
      </c>
    </row>
    <row r="62" spans="1:11" x14ac:dyDescent="0.2">
      <c r="A62" s="5" t="s">
        <v>125</v>
      </c>
      <c r="B62" s="7" t="s">
        <v>96</v>
      </c>
      <c r="C62" s="26" t="s">
        <v>126</v>
      </c>
      <c r="D62" s="23">
        <v>44819.375</v>
      </c>
      <c r="E62" s="23">
        <v>44846.708333333299</v>
      </c>
      <c r="F62" s="32">
        <v>19935.231285345722</v>
      </c>
      <c r="G62" s="23">
        <v>44819.375</v>
      </c>
      <c r="H62" s="23">
        <v>44846.708333333299</v>
      </c>
      <c r="I62" s="29">
        <v>0</v>
      </c>
      <c r="J62" s="32">
        <v>0</v>
      </c>
      <c r="K62" s="32">
        <v>0</v>
      </c>
    </row>
    <row r="63" spans="1:11" x14ac:dyDescent="0.2">
      <c r="A63" s="1" t="s">
        <v>127</v>
      </c>
      <c r="B63" s="8" t="s">
        <v>128</v>
      </c>
      <c r="C63" s="27" t="s">
        <v>38</v>
      </c>
      <c r="D63" s="24">
        <v>44826.375</v>
      </c>
      <c r="E63" s="24">
        <v>44846.708333333299</v>
      </c>
      <c r="F63" s="33">
        <v>1143.5196910566865</v>
      </c>
      <c r="G63" s="24">
        <v>44826.375</v>
      </c>
      <c r="H63" s="24">
        <v>44846.708333333299</v>
      </c>
      <c r="I63" s="30">
        <v>0</v>
      </c>
      <c r="J63" s="33">
        <v>0</v>
      </c>
      <c r="K63" s="33">
        <v>0</v>
      </c>
    </row>
    <row r="64" spans="1:11" x14ac:dyDescent="0.2">
      <c r="A64" s="1" t="s">
        <v>129</v>
      </c>
      <c r="B64" s="8" t="s">
        <v>122</v>
      </c>
      <c r="C64" s="27" t="s">
        <v>61</v>
      </c>
      <c r="D64" s="24">
        <v>44826.375</v>
      </c>
      <c r="E64" s="24">
        <v>44839.708333333299</v>
      </c>
      <c r="F64" s="33">
        <v>3014.713632089195</v>
      </c>
      <c r="G64" s="24">
        <v>44826.375</v>
      </c>
      <c r="H64" s="24">
        <v>44839.708333333299</v>
      </c>
      <c r="I64" s="30">
        <v>0</v>
      </c>
      <c r="J64" s="33">
        <v>0</v>
      </c>
      <c r="K64" s="33">
        <v>0</v>
      </c>
    </row>
    <row r="65" spans="1:11" x14ac:dyDescent="0.2">
      <c r="A65" s="1" t="s">
        <v>130</v>
      </c>
      <c r="B65" s="8" t="s">
        <v>131</v>
      </c>
      <c r="C65" s="27" t="s">
        <v>44</v>
      </c>
      <c r="D65" s="24">
        <v>44826.375</v>
      </c>
      <c r="E65" s="24">
        <v>44832.708333333299</v>
      </c>
      <c r="F65" s="33">
        <v>363.71757062433608</v>
      </c>
      <c r="G65" s="24">
        <v>44826.375</v>
      </c>
      <c r="H65" s="24">
        <v>44832.708333333299</v>
      </c>
      <c r="I65" s="30">
        <v>0</v>
      </c>
      <c r="J65" s="33">
        <v>0</v>
      </c>
      <c r="K65" s="33">
        <v>0</v>
      </c>
    </row>
    <row r="66" spans="1:11" x14ac:dyDescent="0.2">
      <c r="A66" s="1" t="s">
        <v>132</v>
      </c>
      <c r="B66" s="8" t="s">
        <v>133</v>
      </c>
      <c r="C66" s="27" t="s">
        <v>38</v>
      </c>
      <c r="D66" s="24">
        <v>44826.375</v>
      </c>
      <c r="E66" s="24">
        <v>44846.708333333299</v>
      </c>
      <c r="F66" s="33">
        <v>8783.686294690895</v>
      </c>
      <c r="G66" s="24">
        <v>44826.375</v>
      </c>
      <c r="H66" s="24">
        <v>44846.708333333299</v>
      </c>
      <c r="I66" s="30">
        <v>0</v>
      </c>
      <c r="J66" s="33">
        <v>0</v>
      </c>
      <c r="K66" s="33">
        <v>0</v>
      </c>
    </row>
    <row r="67" spans="1:11" x14ac:dyDescent="0.2">
      <c r="A67" s="1" t="s">
        <v>134</v>
      </c>
      <c r="B67" s="8" t="s">
        <v>135</v>
      </c>
      <c r="C67" s="27" t="s">
        <v>44</v>
      </c>
      <c r="D67" s="24">
        <v>44819.375</v>
      </c>
      <c r="E67" s="24">
        <v>44825.708333333299</v>
      </c>
      <c r="F67" s="33">
        <v>6629.5940968846107</v>
      </c>
      <c r="G67" s="24">
        <v>44819.375</v>
      </c>
      <c r="H67" s="24">
        <v>44825.708333333299</v>
      </c>
      <c r="I67" s="30">
        <v>0</v>
      </c>
      <c r="J67" s="33">
        <v>0</v>
      </c>
      <c r="K67" s="33">
        <v>0</v>
      </c>
    </row>
    <row r="68" spans="1:11" x14ac:dyDescent="0.2">
      <c r="A68" s="5" t="s">
        <v>136</v>
      </c>
      <c r="B68" s="7" t="s">
        <v>137</v>
      </c>
      <c r="C68" s="26" t="s">
        <v>138</v>
      </c>
      <c r="D68" s="23">
        <v>44761.375</v>
      </c>
      <c r="E68" s="23">
        <v>44882.708333333299</v>
      </c>
      <c r="F68" s="32">
        <v>69515.737325546332</v>
      </c>
      <c r="G68" s="23">
        <v>44761.375</v>
      </c>
      <c r="H68" s="23">
        <v>44882.708333333299</v>
      </c>
      <c r="I68" s="29">
        <v>0</v>
      </c>
      <c r="J68" s="32">
        <v>0</v>
      </c>
      <c r="K68" s="32">
        <v>0</v>
      </c>
    </row>
    <row r="69" spans="1:11" x14ac:dyDescent="0.2">
      <c r="A69" s="1" t="s">
        <v>139</v>
      </c>
      <c r="B69" s="8" t="s">
        <v>109</v>
      </c>
      <c r="C69" s="27" t="s">
        <v>44</v>
      </c>
      <c r="D69" s="24">
        <v>44761.375</v>
      </c>
      <c r="E69" s="24">
        <v>44767.708333333299</v>
      </c>
      <c r="F69" s="33">
        <v>31166.294650284159</v>
      </c>
      <c r="G69" s="24">
        <v>44761.375</v>
      </c>
      <c r="H69" s="24">
        <v>44767.708333333299</v>
      </c>
      <c r="I69" s="30">
        <v>0</v>
      </c>
      <c r="J69" s="33">
        <v>0</v>
      </c>
      <c r="K69" s="33">
        <v>0</v>
      </c>
    </row>
    <row r="70" spans="1:11" x14ac:dyDescent="0.2">
      <c r="A70" s="1" t="s">
        <v>140</v>
      </c>
      <c r="B70" s="8" t="s">
        <v>111</v>
      </c>
      <c r="C70" s="27" t="s">
        <v>38</v>
      </c>
      <c r="D70" s="24">
        <v>44790.375</v>
      </c>
      <c r="E70" s="24">
        <v>44810.708333333299</v>
      </c>
      <c r="F70" s="33">
        <v>8260.1649396023131</v>
      </c>
      <c r="G70" s="24">
        <v>44790.375</v>
      </c>
      <c r="H70" s="24">
        <v>44810.708333333299</v>
      </c>
      <c r="I70" s="30">
        <v>0</v>
      </c>
      <c r="J70" s="33">
        <v>0</v>
      </c>
      <c r="K70" s="33">
        <v>0</v>
      </c>
    </row>
    <row r="71" spans="1:11" x14ac:dyDescent="0.2">
      <c r="A71" s="1" t="s">
        <v>141</v>
      </c>
      <c r="B71" s="8" t="s">
        <v>113</v>
      </c>
      <c r="C71" s="27" t="s">
        <v>44</v>
      </c>
      <c r="D71" s="24">
        <v>44862.375</v>
      </c>
      <c r="E71" s="24">
        <v>44868.708333333299</v>
      </c>
      <c r="F71" s="33">
        <v>10334.055983850154</v>
      </c>
      <c r="G71" s="24">
        <v>44862.375</v>
      </c>
      <c r="H71" s="24">
        <v>44868.708333333299</v>
      </c>
      <c r="I71" s="30">
        <v>0</v>
      </c>
      <c r="J71" s="33">
        <v>0</v>
      </c>
      <c r="K71" s="33">
        <v>0</v>
      </c>
    </row>
    <row r="72" spans="1:11" x14ac:dyDescent="0.2">
      <c r="A72" s="1" t="s">
        <v>142</v>
      </c>
      <c r="B72" s="8" t="s">
        <v>143</v>
      </c>
      <c r="C72" s="27" t="s">
        <v>44</v>
      </c>
      <c r="D72" s="24">
        <v>44862.375</v>
      </c>
      <c r="E72" s="24">
        <v>44868.708333333299</v>
      </c>
      <c r="F72" s="33">
        <v>2200.9414061432462</v>
      </c>
      <c r="G72" s="24">
        <v>44862.375</v>
      </c>
      <c r="H72" s="24">
        <v>44868.708333333299</v>
      </c>
      <c r="I72" s="30">
        <v>0</v>
      </c>
      <c r="J72" s="33">
        <v>0</v>
      </c>
      <c r="K72" s="33">
        <v>0</v>
      </c>
    </row>
    <row r="73" spans="1:11" x14ac:dyDescent="0.2">
      <c r="A73" s="1" t="s">
        <v>144</v>
      </c>
      <c r="B73" s="8" t="s">
        <v>115</v>
      </c>
      <c r="C73" s="27" t="s">
        <v>38</v>
      </c>
      <c r="D73" s="24">
        <v>44862.375</v>
      </c>
      <c r="E73" s="24">
        <v>44882.708333333299</v>
      </c>
      <c r="F73" s="33">
        <v>17554.28034566647</v>
      </c>
      <c r="G73" s="24">
        <v>44862.375</v>
      </c>
      <c r="H73" s="24">
        <v>44882.708333333299</v>
      </c>
      <c r="I73" s="30">
        <v>0</v>
      </c>
      <c r="J73" s="33">
        <v>0</v>
      </c>
      <c r="K73" s="33">
        <v>0</v>
      </c>
    </row>
    <row r="74" spans="1:11" x14ac:dyDescent="0.2">
      <c r="A74" s="5" t="s">
        <v>145</v>
      </c>
      <c r="B74" s="7" t="s">
        <v>146</v>
      </c>
      <c r="C74" s="26" t="s">
        <v>147</v>
      </c>
      <c r="D74" s="23">
        <v>44790.375</v>
      </c>
      <c r="E74" s="23">
        <v>44867.708333333299</v>
      </c>
      <c r="F74" s="32">
        <v>23673.3502711822</v>
      </c>
      <c r="G74" s="23">
        <v>44790.375</v>
      </c>
      <c r="H74" s="23">
        <v>44867.708333333299</v>
      </c>
      <c r="I74" s="29">
        <v>0</v>
      </c>
      <c r="J74" s="32">
        <v>0</v>
      </c>
      <c r="K74" s="32">
        <v>0</v>
      </c>
    </row>
    <row r="75" spans="1:11" x14ac:dyDescent="0.2">
      <c r="A75" s="1" t="s">
        <v>148</v>
      </c>
      <c r="B75" s="8" t="s">
        <v>128</v>
      </c>
      <c r="C75" s="27" t="s">
        <v>38</v>
      </c>
      <c r="D75" s="24">
        <v>44797.375</v>
      </c>
      <c r="E75" s="24">
        <v>44817.708333333299</v>
      </c>
      <c r="F75" s="33">
        <v>1711.1265350573776</v>
      </c>
      <c r="G75" s="24">
        <v>44797.375</v>
      </c>
      <c r="H75" s="24">
        <v>44817.708333333299</v>
      </c>
      <c r="I75" s="30">
        <v>0</v>
      </c>
      <c r="J75" s="33">
        <v>0</v>
      </c>
      <c r="K75" s="33">
        <v>0</v>
      </c>
    </row>
    <row r="76" spans="1:11" x14ac:dyDescent="0.2">
      <c r="A76" s="1" t="s">
        <v>149</v>
      </c>
      <c r="B76" s="8" t="s">
        <v>122</v>
      </c>
      <c r="C76" s="27" t="s">
        <v>41</v>
      </c>
      <c r="D76" s="24">
        <v>44797.375</v>
      </c>
      <c r="E76" s="24">
        <v>44825.708333333299</v>
      </c>
      <c r="F76" s="33">
        <v>5031.3236778472192</v>
      </c>
      <c r="G76" s="24">
        <v>44797.375</v>
      </c>
      <c r="H76" s="24">
        <v>44825.708333333299</v>
      </c>
      <c r="I76" s="30">
        <v>0</v>
      </c>
      <c r="J76" s="33">
        <v>0</v>
      </c>
      <c r="K76" s="33">
        <v>0</v>
      </c>
    </row>
    <row r="77" spans="1:11" x14ac:dyDescent="0.2">
      <c r="A77" s="1" t="s">
        <v>150</v>
      </c>
      <c r="B77" s="8" t="s">
        <v>131</v>
      </c>
      <c r="C77" s="27" t="s">
        <v>38</v>
      </c>
      <c r="D77" s="24">
        <v>44847.375</v>
      </c>
      <c r="E77" s="24">
        <v>44867.708333333299</v>
      </c>
      <c r="F77" s="33">
        <v>695.12893706318687</v>
      </c>
      <c r="G77" s="24">
        <v>44847.375</v>
      </c>
      <c r="H77" s="24">
        <v>44867.708333333299</v>
      </c>
      <c r="I77" s="30">
        <v>0</v>
      </c>
      <c r="J77" s="33">
        <v>0</v>
      </c>
      <c r="K77" s="33">
        <v>0</v>
      </c>
    </row>
    <row r="78" spans="1:11" x14ac:dyDescent="0.2">
      <c r="A78" s="1" t="s">
        <v>151</v>
      </c>
      <c r="B78" s="8" t="s">
        <v>133</v>
      </c>
      <c r="C78" s="27" t="s">
        <v>61</v>
      </c>
      <c r="D78" s="24">
        <v>44797.375</v>
      </c>
      <c r="E78" s="24">
        <v>44810.708333333299</v>
      </c>
      <c r="F78" s="33">
        <v>9967.1589514460484</v>
      </c>
      <c r="G78" s="24">
        <v>44797.375</v>
      </c>
      <c r="H78" s="24">
        <v>44810.708333333299</v>
      </c>
      <c r="I78" s="30">
        <v>0</v>
      </c>
      <c r="J78" s="33">
        <v>0</v>
      </c>
      <c r="K78" s="33">
        <v>0</v>
      </c>
    </row>
    <row r="79" spans="1:11" x14ac:dyDescent="0.2">
      <c r="A79" s="1" t="s">
        <v>152</v>
      </c>
      <c r="B79" s="8" t="s">
        <v>135</v>
      </c>
      <c r="C79" s="27" t="s">
        <v>44</v>
      </c>
      <c r="D79" s="24">
        <v>44790.375</v>
      </c>
      <c r="E79" s="24">
        <v>44796.708333333299</v>
      </c>
      <c r="F79" s="33">
        <v>6268.6121697683611</v>
      </c>
      <c r="G79" s="24">
        <v>44790.375</v>
      </c>
      <c r="H79" s="24">
        <v>44796.708333333299</v>
      </c>
      <c r="I79" s="30">
        <v>0</v>
      </c>
      <c r="J79" s="33">
        <v>0</v>
      </c>
      <c r="K79" s="33">
        <v>0</v>
      </c>
    </row>
    <row r="80" spans="1:11" x14ac:dyDescent="0.2">
      <c r="A80" s="4" t="s">
        <v>153</v>
      </c>
      <c r="B80" s="6" t="s">
        <v>154</v>
      </c>
      <c r="C80" s="25" t="s">
        <v>61</v>
      </c>
      <c r="D80" s="22">
        <v>44564.375</v>
      </c>
      <c r="E80" s="22">
        <v>44575.708333333299</v>
      </c>
      <c r="F80" s="31">
        <v>94735.421901060108</v>
      </c>
      <c r="G80" s="22">
        <v>44564.375</v>
      </c>
      <c r="H80" s="22">
        <v>44575.708333333299</v>
      </c>
      <c r="I80" s="28">
        <v>0</v>
      </c>
      <c r="J80" s="31">
        <v>0</v>
      </c>
      <c r="K80" s="31">
        <v>0</v>
      </c>
    </row>
    <row r="81" spans="1:11" x14ac:dyDescent="0.2">
      <c r="A81" s="1" t="s">
        <v>155</v>
      </c>
      <c r="B81" s="8" t="s">
        <v>156</v>
      </c>
      <c r="C81" s="27" t="s">
        <v>157</v>
      </c>
      <c r="D81" s="24">
        <v>44564.375</v>
      </c>
      <c r="E81" s="24">
        <v>44575.708333333299</v>
      </c>
      <c r="F81" s="33">
        <v>94735.421901060108</v>
      </c>
      <c r="G81" s="24">
        <v>44564.375</v>
      </c>
      <c r="H81" s="24">
        <v>44575.708333333299</v>
      </c>
      <c r="I81" s="30">
        <v>0</v>
      </c>
      <c r="J81" s="33">
        <v>0</v>
      </c>
      <c r="K81" s="33">
        <v>0</v>
      </c>
    </row>
    <row r="82" spans="1:11" x14ac:dyDescent="0.2">
      <c r="A82" s="4" t="s">
        <v>158</v>
      </c>
      <c r="B82" s="6" t="s">
        <v>159</v>
      </c>
      <c r="C82" s="25" t="s">
        <v>80</v>
      </c>
      <c r="D82" s="22">
        <v>44761.375</v>
      </c>
      <c r="E82" s="22">
        <v>44810.708333333299</v>
      </c>
      <c r="F82" s="31">
        <v>344169.6252431653</v>
      </c>
      <c r="G82" s="22">
        <v>44761.375</v>
      </c>
      <c r="H82" s="22">
        <v>44810.708333333299</v>
      </c>
      <c r="I82" s="28">
        <v>0</v>
      </c>
      <c r="J82" s="31">
        <v>0</v>
      </c>
      <c r="K82" s="31">
        <v>0</v>
      </c>
    </row>
    <row r="83" spans="1:11" x14ac:dyDescent="0.2">
      <c r="A83" s="5" t="s">
        <v>160</v>
      </c>
      <c r="B83" s="7" t="s">
        <v>161</v>
      </c>
      <c r="C83" s="26" t="s">
        <v>38</v>
      </c>
      <c r="D83" s="23">
        <v>44790.375</v>
      </c>
      <c r="E83" s="23">
        <v>44810.708333333299</v>
      </c>
      <c r="F83" s="32">
        <v>21637.732212487801</v>
      </c>
      <c r="G83" s="23">
        <v>44790.375</v>
      </c>
      <c r="H83" s="23">
        <v>44810.708333333299</v>
      </c>
      <c r="I83" s="29">
        <v>0</v>
      </c>
      <c r="J83" s="32">
        <v>0</v>
      </c>
      <c r="K83" s="32">
        <v>0</v>
      </c>
    </row>
    <row r="84" spans="1:11" x14ac:dyDescent="0.2">
      <c r="A84" s="1" t="s">
        <v>162</v>
      </c>
      <c r="B84" s="8" t="s">
        <v>163</v>
      </c>
      <c r="C84" s="27" t="s">
        <v>38</v>
      </c>
      <c r="D84" s="24">
        <v>44790.375</v>
      </c>
      <c r="E84" s="24">
        <v>44810.708333333299</v>
      </c>
      <c r="F84" s="33"/>
      <c r="G84" s="24">
        <v>44790.375</v>
      </c>
      <c r="H84" s="24">
        <v>44810.708333333299</v>
      </c>
      <c r="I84" s="30">
        <v>0</v>
      </c>
      <c r="J84" s="33">
        <v>0</v>
      </c>
      <c r="K84" s="33">
        <v>0</v>
      </c>
    </row>
    <row r="85" spans="1:11" x14ac:dyDescent="0.2">
      <c r="A85" s="1" t="s">
        <v>164</v>
      </c>
      <c r="B85" s="8" t="s">
        <v>31</v>
      </c>
      <c r="C85" s="27" t="s">
        <v>41</v>
      </c>
      <c r="D85" s="24">
        <v>44761.375</v>
      </c>
      <c r="E85" s="24">
        <v>44789.708333333299</v>
      </c>
      <c r="F85" s="33">
        <v>322531.89303067751</v>
      </c>
      <c r="G85" s="24">
        <v>44761.375</v>
      </c>
      <c r="H85" s="24">
        <v>44789.708333333299</v>
      </c>
      <c r="I85" s="30">
        <v>0</v>
      </c>
      <c r="J85" s="33">
        <v>0</v>
      </c>
      <c r="K85" s="33">
        <v>0</v>
      </c>
    </row>
    <row r="86" spans="1:11" x14ac:dyDescent="0.2">
      <c r="A86" s="1" t="s">
        <v>165</v>
      </c>
      <c r="B86" s="8" t="s">
        <v>166</v>
      </c>
      <c r="C86" s="27" t="s">
        <v>44</v>
      </c>
      <c r="D86" s="24">
        <v>44578.375</v>
      </c>
      <c r="E86" s="24">
        <v>44582.708333333299</v>
      </c>
      <c r="F86" s="33">
        <v>172480.86949092805</v>
      </c>
      <c r="G86" s="24">
        <v>44578.375</v>
      </c>
      <c r="H86" s="24">
        <v>44582.708333333299</v>
      </c>
      <c r="I86" s="30">
        <v>0</v>
      </c>
      <c r="J86" s="33">
        <v>0</v>
      </c>
      <c r="K86" s="33">
        <v>0</v>
      </c>
    </row>
  </sheetData>
  <mergeCells count="14">
    <mergeCell ref="E10:E11"/>
    <mergeCell ref="A1:D1"/>
    <mergeCell ref="B10:B11"/>
    <mergeCell ref="C10:C11"/>
    <mergeCell ref="A10:A11"/>
    <mergeCell ref="D10:D11"/>
    <mergeCell ref="A9:K9"/>
    <mergeCell ref="F10:F11"/>
    <mergeCell ref="J10:J11"/>
    <mergeCell ref="K10:K11"/>
    <mergeCell ref="I10:I11"/>
    <mergeCell ref="G10:G11"/>
    <mergeCell ref="H10:H11"/>
    <mergeCell ref="C8:D8"/>
  </mergeCells>
  <pageMargins left="0.78749999999999998" right="0.78749999999999998" top="1.05277777777778" bottom="1.05277777777778" header="0.78749999999999998" footer="0.78749999999999998"/>
  <pageSetup paperSize="9" scale="53" orientation="landscape" useFirstPageNumber="1" horizontalDpi="300" verticalDpi="300"/>
  <headerFooter>
    <oddHeader>&amp;C&amp;"Times New Roman,Normal"&amp;12&amp;A</oddHeader>
    <oddFooter>&amp;C&amp;"Times New Roman,Normal"&amp;12Página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F81FD-1A32-4FD6-A8D2-1DF6E9BC1AAA}">
  <dimension ref="A1:AL96"/>
  <sheetViews>
    <sheetView zoomScale="80" zoomScaleNormal="80" workbookViewId="0">
      <selection activeCell="G4" sqref="G4"/>
    </sheetView>
  </sheetViews>
  <sheetFormatPr defaultColWidth="11.5703125" defaultRowHeight="12.75" x14ac:dyDescent="0.2"/>
  <cols>
    <col min="1" max="1" width="12.28515625" customWidth="1"/>
    <col min="2" max="2" width="42.7109375" bestFit="1" customWidth="1"/>
    <col min="3" max="3" width="10.42578125" style="2" customWidth="1"/>
    <col min="4" max="4" width="10.7109375" style="3" customWidth="1"/>
    <col min="8" max="8" width="14.85546875" customWidth="1"/>
    <col min="10" max="13" width="4.5703125" customWidth="1"/>
    <col min="14" max="27" width="5" customWidth="1"/>
    <col min="28" max="37" width="4.5703125" customWidth="1"/>
  </cols>
  <sheetData>
    <row r="1" spans="1:37" ht="18" customHeight="1" x14ac:dyDescent="0.2">
      <c r="A1" s="91" t="s">
        <v>0</v>
      </c>
      <c r="B1" s="92"/>
      <c r="C1" s="92"/>
      <c r="D1" s="92"/>
    </row>
    <row r="2" spans="1:37" x14ac:dyDescent="0.2">
      <c r="A2" s="9" t="s">
        <v>1</v>
      </c>
      <c r="B2" s="10" t="s">
        <v>2</v>
      </c>
      <c r="C2" s="19"/>
      <c r="D2" s="20"/>
    </row>
    <row r="3" spans="1:37" x14ac:dyDescent="0.2">
      <c r="A3" s="9" t="s">
        <v>3</v>
      </c>
      <c r="B3" s="10" t="s">
        <v>4</v>
      </c>
      <c r="C3" s="11"/>
      <c r="D3" s="12"/>
    </row>
    <row r="4" spans="1:37" x14ac:dyDescent="0.2">
      <c r="A4" s="9" t="s">
        <v>5</v>
      </c>
      <c r="B4" s="10" t="s">
        <v>6</v>
      </c>
      <c r="C4" s="13"/>
      <c r="D4" s="14"/>
    </row>
    <row r="5" spans="1:37" x14ac:dyDescent="0.2">
      <c r="A5" s="9" t="s">
        <v>7</v>
      </c>
      <c r="B5" s="10" t="s">
        <v>8</v>
      </c>
      <c r="C5" s="13"/>
      <c r="D5" s="14"/>
      <c r="H5" t="s">
        <v>167</v>
      </c>
    </row>
    <row r="6" spans="1:37" x14ac:dyDescent="0.2">
      <c r="A6" s="9" t="s">
        <v>9</v>
      </c>
      <c r="B6" s="10" t="s">
        <v>10</v>
      </c>
      <c r="C6" s="15"/>
      <c r="D6" s="16"/>
      <c r="H6" s="35">
        <v>44564</v>
      </c>
    </row>
    <row r="7" spans="1:37" x14ac:dyDescent="0.2">
      <c r="A7" s="9" t="s">
        <v>11</v>
      </c>
      <c r="B7" s="10" t="s">
        <v>12</v>
      </c>
      <c r="C7" s="17"/>
      <c r="D7" s="18"/>
      <c r="J7" s="38">
        <v>10</v>
      </c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</row>
    <row r="8" spans="1:37" ht="13.5" thickBot="1" x14ac:dyDescent="0.25">
      <c r="A8" s="87"/>
      <c r="B8" s="88"/>
      <c r="C8" s="95" t="s">
        <v>177</v>
      </c>
      <c r="D8" s="96"/>
      <c r="J8" s="97">
        <f>J9</f>
        <v>44574</v>
      </c>
      <c r="K8" s="97"/>
      <c r="L8" s="97"/>
      <c r="M8" s="97"/>
      <c r="N8" s="97"/>
      <c r="O8" s="97"/>
      <c r="P8" s="97"/>
      <c r="Q8" s="97">
        <f>Q9</f>
        <v>44581</v>
      </c>
      <c r="R8" s="97"/>
      <c r="S8" s="97"/>
      <c r="T8" s="97"/>
      <c r="U8" s="97"/>
      <c r="V8" s="97"/>
      <c r="W8" s="97"/>
      <c r="X8" s="97">
        <f>X9</f>
        <v>44588</v>
      </c>
      <c r="Y8" s="97"/>
      <c r="Z8" s="97"/>
      <c r="AA8" s="97"/>
      <c r="AB8" s="97"/>
      <c r="AC8" s="97"/>
      <c r="AD8" s="97"/>
      <c r="AE8" s="97">
        <f>AE9</f>
        <v>44595</v>
      </c>
      <c r="AF8" s="97"/>
      <c r="AG8" s="97"/>
      <c r="AH8" s="97"/>
      <c r="AI8" s="97"/>
      <c r="AJ8" s="97"/>
      <c r="AK8" s="97"/>
    </row>
    <row r="9" spans="1:37" ht="18" customHeight="1" x14ac:dyDescent="0.2">
      <c r="A9" s="93" t="s">
        <v>13</v>
      </c>
      <c r="B9" s="94"/>
      <c r="C9" s="94"/>
      <c r="D9" s="94"/>
      <c r="E9" s="94"/>
      <c r="F9" s="94"/>
      <c r="G9" s="94"/>
      <c r="H9" s="94"/>
      <c r="J9" s="37">
        <f>H6+J7</f>
        <v>44574</v>
      </c>
      <c r="K9" s="37">
        <f>J9+1</f>
        <v>44575</v>
      </c>
      <c r="L9" s="37">
        <f t="shared" ref="L9:AK9" si="0">K9+1</f>
        <v>44576</v>
      </c>
      <c r="M9" s="37">
        <f t="shared" si="0"/>
        <v>44577</v>
      </c>
      <c r="N9" s="37">
        <f t="shared" si="0"/>
        <v>44578</v>
      </c>
      <c r="O9" s="37">
        <f t="shared" si="0"/>
        <v>44579</v>
      </c>
      <c r="P9" s="37">
        <f t="shared" si="0"/>
        <v>44580</v>
      </c>
      <c r="Q9" s="37">
        <f t="shared" si="0"/>
        <v>44581</v>
      </c>
      <c r="R9" s="37">
        <f t="shared" si="0"/>
        <v>44582</v>
      </c>
      <c r="S9" s="37">
        <f>R9+1</f>
        <v>44583</v>
      </c>
      <c r="T9" s="37">
        <f t="shared" si="0"/>
        <v>44584</v>
      </c>
      <c r="U9" s="37">
        <f t="shared" si="0"/>
        <v>44585</v>
      </c>
      <c r="V9" s="37">
        <f t="shared" si="0"/>
        <v>44586</v>
      </c>
      <c r="W9" s="37">
        <f t="shared" si="0"/>
        <v>44587</v>
      </c>
      <c r="X9" s="37">
        <f t="shared" si="0"/>
        <v>44588</v>
      </c>
      <c r="Y9" s="37">
        <f t="shared" si="0"/>
        <v>44589</v>
      </c>
      <c r="Z9" s="37">
        <f t="shared" si="0"/>
        <v>44590</v>
      </c>
      <c r="AA9" s="37">
        <f t="shared" si="0"/>
        <v>44591</v>
      </c>
      <c r="AB9" s="37">
        <f t="shared" si="0"/>
        <v>44592</v>
      </c>
      <c r="AC9" s="37">
        <f t="shared" si="0"/>
        <v>44593</v>
      </c>
      <c r="AD9" s="37">
        <f t="shared" si="0"/>
        <v>44594</v>
      </c>
      <c r="AE9" s="37">
        <f t="shared" si="0"/>
        <v>44595</v>
      </c>
      <c r="AF9" s="37">
        <f t="shared" si="0"/>
        <v>44596</v>
      </c>
      <c r="AG9" s="37">
        <f t="shared" si="0"/>
        <v>44597</v>
      </c>
      <c r="AH9" s="37">
        <f t="shared" si="0"/>
        <v>44598</v>
      </c>
      <c r="AI9" s="37">
        <f t="shared" si="0"/>
        <v>44599</v>
      </c>
      <c r="AJ9" s="37">
        <f t="shared" si="0"/>
        <v>44600</v>
      </c>
      <c r="AK9" s="37">
        <f t="shared" si="0"/>
        <v>44601</v>
      </c>
    </row>
    <row r="10" spans="1:37" ht="21.75" customHeight="1" x14ac:dyDescent="0.2">
      <c r="A10" s="90" t="s">
        <v>14</v>
      </c>
      <c r="B10" s="90" t="s">
        <v>11</v>
      </c>
      <c r="C10" s="89" t="s">
        <v>15</v>
      </c>
      <c r="D10" s="89" t="s">
        <v>16</v>
      </c>
      <c r="E10" s="89" t="s">
        <v>17</v>
      </c>
      <c r="F10" s="89" t="s">
        <v>19</v>
      </c>
      <c r="G10" s="89" t="s">
        <v>20</v>
      </c>
      <c r="H10" s="89" t="s">
        <v>18</v>
      </c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</row>
    <row r="11" spans="1:37" ht="17.25" customHeight="1" x14ac:dyDescent="0.2">
      <c r="A11" s="90"/>
      <c r="B11" s="90"/>
      <c r="C11" s="90"/>
      <c r="D11" s="90"/>
      <c r="E11" s="90"/>
      <c r="F11" s="90"/>
      <c r="G11" s="90"/>
      <c r="H11" s="90"/>
      <c r="J11" s="36" t="str">
        <f>UPPER(LEFT(TEXT(J9,"DDD"),1))</f>
        <v>Q</v>
      </c>
      <c r="K11" s="36" t="str">
        <f t="shared" ref="K11:AK11" si="1">UPPER(LEFT(TEXT(K9,"DDD"),1))</f>
        <v>S</v>
      </c>
      <c r="L11" s="36" t="str">
        <f t="shared" si="1"/>
        <v>S</v>
      </c>
      <c r="M11" s="36" t="str">
        <f t="shared" si="1"/>
        <v>D</v>
      </c>
      <c r="N11" s="36" t="str">
        <f t="shared" si="1"/>
        <v>S</v>
      </c>
      <c r="O11" s="36" t="str">
        <f t="shared" si="1"/>
        <v>T</v>
      </c>
      <c r="P11" s="36" t="str">
        <f t="shared" si="1"/>
        <v>Q</v>
      </c>
      <c r="Q11" s="36" t="str">
        <f t="shared" si="1"/>
        <v>Q</v>
      </c>
      <c r="R11" s="36" t="str">
        <f t="shared" si="1"/>
        <v>S</v>
      </c>
      <c r="S11" s="36" t="str">
        <f t="shared" si="1"/>
        <v>S</v>
      </c>
      <c r="T11" s="36" t="str">
        <f t="shared" si="1"/>
        <v>D</v>
      </c>
      <c r="U11" s="36" t="str">
        <f t="shared" si="1"/>
        <v>S</v>
      </c>
      <c r="V11" s="36" t="str">
        <f t="shared" si="1"/>
        <v>T</v>
      </c>
      <c r="W11" s="36" t="str">
        <f t="shared" si="1"/>
        <v>Q</v>
      </c>
      <c r="X11" s="36" t="str">
        <f t="shared" si="1"/>
        <v>Q</v>
      </c>
      <c r="Y11" s="36" t="str">
        <f t="shared" si="1"/>
        <v>S</v>
      </c>
      <c r="Z11" s="36" t="str">
        <f t="shared" si="1"/>
        <v>S</v>
      </c>
      <c r="AA11" s="36" t="str">
        <f t="shared" si="1"/>
        <v>D</v>
      </c>
      <c r="AB11" s="36" t="str">
        <f t="shared" si="1"/>
        <v>S</v>
      </c>
      <c r="AC11" s="36" t="str">
        <f t="shared" si="1"/>
        <v>T</v>
      </c>
      <c r="AD11" s="36" t="str">
        <f t="shared" si="1"/>
        <v>Q</v>
      </c>
      <c r="AE11" s="36" t="str">
        <f t="shared" si="1"/>
        <v>Q</v>
      </c>
      <c r="AF11" s="36" t="str">
        <f t="shared" si="1"/>
        <v>S</v>
      </c>
      <c r="AG11" s="36" t="str">
        <f t="shared" si="1"/>
        <v>S</v>
      </c>
      <c r="AH11" s="36" t="str">
        <f t="shared" si="1"/>
        <v>D</v>
      </c>
      <c r="AI11" s="36" t="str">
        <f t="shared" si="1"/>
        <v>S</v>
      </c>
      <c r="AJ11" s="36" t="str">
        <f t="shared" si="1"/>
        <v>T</v>
      </c>
      <c r="AK11" s="36" t="str">
        <f t="shared" si="1"/>
        <v>Q</v>
      </c>
    </row>
    <row r="12" spans="1:37" x14ac:dyDescent="0.2">
      <c r="A12" s="4" t="s">
        <v>24</v>
      </c>
      <c r="B12" s="6" t="s">
        <v>25</v>
      </c>
      <c r="C12" s="25">
        <v>219</v>
      </c>
      <c r="D12" s="22">
        <v>44578.375</v>
      </c>
      <c r="E12" s="22">
        <v>44882.708333333299</v>
      </c>
      <c r="F12" s="22"/>
      <c r="G12" s="22"/>
      <c r="H12" s="31">
        <v>819273.12746062572</v>
      </c>
    </row>
    <row r="13" spans="1:37" x14ac:dyDescent="0.2">
      <c r="A13" s="5" t="s">
        <v>27</v>
      </c>
      <c r="B13" s="7" t="s">
        <v>28</v>
      </c>
      <c r="C13" s="26">
        <v>34</v>
      </c>
      <c r="D13" s="23">
        <v>44790.375</v>
      </c>
      <c r="E13" s="23">
        <v>44837.708333333299</v>
      </c>
      <c r="F13" s="23"/>
      <c r="G13" s="23"/>
      <c r="H13" s="23"/>
    </row>
    <row r="14" spans="1:37" x14ac:dyDescent="0.2">
      <c r="A14" s="5"/>
      <c r="B14" s="7"/>
      <c r="C14" s="26"/>
      <c r="D14" s="23"/>
      <c r="E14" s="23"/>
      <c r="F14" s="23"/>
      <c r="G14" s="23"/>
      <c r="H14" s="32">
        <v>190157.770819155</v>
      </c>
    </row>
    <row r="15" spans="1:37" x14ac:dyDescent="0.2">
      <c r="A15" s="1" t="s">
        <v>30</v>
      </c>
      <c r="B15" s="8" t="s">
        <v>31</v>
      </c>
      <c r="C15" s="27">
        <v>2</v>
      </c>
      <c r="D15" s="24">
        <v>44811.375</v>
      </c>
      <c r="E15" s="24">
        <v>44812.708333333299</v>
      </c>
      <c r="F15" s="24"/>
      <c r="G15" s="24"/>
    </row>
    <row r="16" spans="1:37" x14ac:dyDescent="0.2">
      <c r="A16" s="1"/>
      <c r="B16" s="8"/>
      <c r="C16" s="27"/>
      <c r="D16" s="24">
        <v>44811.375</v>
      </c>
      <c r="E16" s="24">
        <v>44812.708333333299</v>
      </c>
      <c r="F16" s="24"/>
      <c r="G16" s="24"/>
      <c r="H16" s="33">
        <v>2230.3985781123624</v>
      </c>
      <c r="AA16" s="40"/>
    </row>
    <row r="17" spans="1:38" x14ac:dyDescent="0.2">
      <c r="A17" s="1" t="s">
        <v>33</v>
      </c>
      <c r="B17" s="8" t="s">
        <v>34</v>
      </c>
      <c r="C17" s="27">
        <f>E17-D17</f>
        <v>10</v>
      </c>
      <c r="D17" s="24">
        <v>44799</v>
      </c>
      <c r="E17" s="24">
        <v>44809</v>
      </c>
      <c r="F17" s="24"/>
      <c r="G17" s="34"/>
    </row>
    <row r="18" spans="1:38" x14ac:dyDescent="0.2">
      <c r="A18" s="1"/>
      <c r="B18" s="8" t="s">
        <v>34</v>
      </c>
      <c r="C18" s="27">
        <f>E18-D18</f>
        <v>10</v>
      </c>
      <c r="D18" s="24">
        <v>44799</v>
      </c>
      <c r="E18" s="24">
        <v>44809</v>
      </c>
      <c r="F18" s="24"/>
      <c r="G18" s="24"/>
      <c r="H18" s="33">
        <v>27772.439513269921</v>
      </c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AL18">
        <f>SUM(J18)</f>
        <v>0</v>
      </c>
    </row>
    <row r="19" spans="1:38" x14ac:dyDescent="0.2">
      <c r="A19" s="1" t="s">
        <v>36</v>
      </c>
      <c r="B19" s="8" t="s">
        <v>37</v>
      </c>
      <c r="C19" s="27">
        <v>15</v>
      </c>
      <c r="D19" s="24">
        <v>44810.375</v>
      </c>
      <c r="E19" s="24">
        <v>44830.708333333299</v>
      </c>
      <c r="F19" s="24"/>
      <c r="G19" s="24"/>
      <c r="H19" s="33">
        <v>56280.381389389091</v>
      </c>
    </row>
    <row r="20" spans="1:38" x14ac:dyDescent="0.2">
      <c r="A20" s="1" t="s">
        <v>39</v>
      </c>
      <c r="B20" s="8" t="s">
        <v>40</v>
      </c>
      <c r="C20" s="27">
        <v>21</v>
      </c>
      <c r="D20" s="24">
        <v>44790.375</v>
      </c>
      <c r="E20" s="24">
        <v>44818.708333333299</v>
      </c>
      <c r="F20" s="24"/>
      <c r="G20" s="24"/>
      <c r="H20" s="33">
        <v>91584.015144465244</v>
      </c>
    </row>
    <row r="21" spans="1:38" x14ac:dyDescent="0.2">
      <c r="A21" s="1" t="s">
        <v>42</v>
      </c>
      <c r="B21" s="8" t="s">
        <v>43</v>
      </c>
      <c r="C21" s="27">
        <v>5</v>
      </c>
      <c r="D21" s="24">
        <v>44831.375</v>
      </c>
      <c r="E21" s="24">
        <v>44837.708333333299</v>
      </c>
      <c r="F21" s="24"/>
      <c r="G21" s="24"/>
      <c r="H21" s="33">
        <v>12089.376299166754</v>
      </c>
    </row>
    <row r="22" spans="1:38" x14ac:dyDescent="0.2">
      <c r="A22" s="1" t="s">
        <v>45</v>
      </c>
      <c r="B22" s="8" t="s">
        <v>46</v>
      </c>
      <c r="C22" s="27">
        <v>1</v>
      </c>
      <c r="D22" s="24">
        <v>44813.375</v>
      </c>
      <c r="E22" s="24">
        <v>44813.708333333299</v>
      </c>
      <c r="F22" s="24"/>
      <c r="G22" s="24"/>
      <c r="H22" s="33">
        <v>201.15989475164605</v>
      </c>
    </row>
    <row r="23" spans="1:38" x14ac:dyDescent="0.2">
      <c r="A23" s="5" t="s">
        <v>48</v>
      </c>
      <c r="B23" s="7" t="s">
        <v>49</v>
      </c>
      <c r="C23" s="26">
        <v>21</v>
      </c>
      <c r="D23" s="23">
        <v>44819.375</v>
      </c>
      <c r="E23" s="23">
        <v>44847.708333333299</v>
      </c>
      <c r="F23" s="23"/>
      <c r="G23" s="23"/>
      <c r="H23" s="32">
        <v>24532.285728060993</v>
      </c>
    </row>
    <row r="24" spans="1:38" x14ac:dyDescent="0.2">
      <c r="A24" s="1" t="s">
        <v>50</v>
      </c>
      <c r="B24" s="8" t="s">
        <v>37</v>
      </c>
      <c r="C24" s="27">
        <v>3</v>
      </c>
      <c r="D24" s="24">
        <v>44831.375</v>
      </c>
      <c r="E24" s="24">
        <v>44833.708333333299</v>
      </c>
      <c r="F24" s="24"/>
      <c r="G24" s="24"/>
      <c r="H24" s="33">
        <v>3555.451405436841</v>
      </c>
    </row>
    <row r="25" spans="1:38" x14ac:dyDescent="0.2">
      <c r="A25" s="1" t="s">
        <v>52</v>
      </c>
      <c r="B25" s="8" t="s">
        <v>40</v>
      </c>
      <c r="C25" s="27">
        <v>21</v>
      </c>
      <c r="D25" s="24">
        <v>44819.375</v>
      </c>
      <c r="E25" s="24">
        <v>44847.708333333299</v>
      </c>
      <c r="F25" s="24"/>
      <c r="G25" s="24"/>
      <c r="H25" s="33">
        <v>20976.834322624156</v>
      </c>
    </row>
    <row r="26" spans="1:38" x14ac:dyDescent="0.2">
      <c r="A26" s="5" t="s">
        <v>53</v>
      </c>
      <c r="B26" s="7" t="s">
        <v>54</v>
      </c>
      <c r="C26" s="26">
        <v>219</v>
      </c>
      <c r="D26" s="23">
        <v>44578.375</v>
      </c>
      <c r="E26" s="23">
        <v>44882.708333333299</v>
      </c>
      <c r="F26" s="23"/>
      <c r="G26" s="23"/>
      <c r="H26" s="32">
        <v>134259.52414524197</v>
      </c>
    </row>
    <row r="27" spans="1:38" x14ac:dyDescent="0.2">
      <c r="A27" s="1" t="s">
        <v>55</v>
      </c>
      <c r="B27" s="8" t="s">
        <v>56</v>
      </c>
      <c r="C27" s="27">
        <v>7</v>
      </c>
      <c r="D27" s="24">
        <v>44827.375</v>
      </c>
      <c r="E27" s="24">
        <v>44837.708333333299</v>
      </c>
      <c r="F27" s="24"/>
      <c r="G27" s="24"/>
      <c r="H27" s="33">
        <v>995.147421544807</v>
      </c>
    </row>
    <row r="28" spans="1:38" x14ac:dyDescent="0.2">
      <c r="A28" s="1" t="s">
        <v>57</v>
      </c>
      <c r="B28" s="8" t="s">
        <v>58</v>
      </c>
      <c r="C28" s="27">
        <v>5</v>
      </c>
      <c r="D28" s="24">
        <v>44578.375</v>
      </c>
      <c r="E28" s="24">
        <v>44582.708333333299</v>
      </c>
      <c r="F28" s="24"/>
      <c r="G28" s="24"/>
      <c r="H28" s="33">
        <v>1675.267652271116</v>
      </c>
    </row>
    <row r="29" spans="1:38" x14ac:dyDescent="0.2">
      <c r="A29" s="1" t="s">
        <v>59</v>
      </c>
      <c r="B29" s="8" t="s">
        <v>60</v>
      </c>
      <c r="C29" s="27">
        <v>10</v>
      </c>
      <c r="D29" s="24">
        <v>44848.375</v>
      </c>
      <c r="E29" s="24">
        <v>44861.708333333299</v>
      </c>
      <c r="F29" s="24"/>
      <c r="G29" s="24"/>
      <c r="H29" s="33">
        <v>63823.636962575401</v>
      </c>
    </row>
    <row r="30" spans="1:38" x14ac:dyDescent="0.2">
      <c r="A30" s="1" t="s">
        <v>62</v>
      </c>
      <c r="B30" s="8" t="s">
        <v>63</v>
      </c>
      <c r="C30" s="27">
        <v>15</v>
      </c>
      <c r="D30" s="24">
        <v>44862.375</v>
      </c>
      <c r="E30" s="24">
        <v>44882.708333333299</v>
      </c>
      <c r="F30" s="24"/>
      <c r="G30" s="24"/>
      <c r="H30" s="33">
        <v>65466.642405594845</v>
      </c>
    </row>
    <row r="31" spans="1:38" x14ac:dyDescent="0.2">
      <c r="A31" s="1" t="s">
        <v>64</v>
      </c>
      <c r="B31" s="8" t="s">
        <v>65</v>
      </c>
      <c r="C31" s="27">
        <v>5</v>
      </c>
      <c r="D31" s="24">
        <v>44578.375</v>
      </c>
      <c r="E31" s="24">
        <v>44582.708333333299</v>
      </c>
      <c r="F31" s="24"/>
      <c r="G31" s="24"/>
      <c r="H31" s="33">
        <v>2298.8297032558144</v>
      </c>
    </row>
    <row r="32" spans="1:38" x14ac:dyDescent="0.2">
      <c r="A32" s="5" t="s">
        <v>66</v>
      </c>
      <c r="B32" s="7" t="s">
        <v>67</v>
      </c>
      <c r="C32" s="26">
        <v>48</v>
      </c>
      <c r="D32" s="23">
        <v>44761.375</v>
      </c>
      <c r="E32" s="23">
        <v>44826.708333333299</v>
      </c>
      <c r="F32" s="23"/>
      <c r="G32" s="23"/>
      <c r="H32" s="32">
        <v>470323.5467681677</v>
      </c>
    </row>
    <row r="33" spans="1:8" x14ac:dyDescent="0.2">
      <c r="A33" s="1" t="s">
        <v>69</v>
      </c>
      <c r="B33" s="8" t="s">
        <v>70</v>
      </c>
      <c r="C33" s="27">
        <v>5</v>
      </c>
      <c r="D33" s="24">
        <v>44820.375</v>
      </c>
      <c r="E33" s="24">
        <v>44826.708333333299</v>
      </c>
      <c r="F33" s="24"/>
      <c r="G33" s="24"/>
      <c r="H33" s="33">
        <v>162461.67256109708</v>
      </c>
    </row>
    <row r="34" spans="1:8" x14ac:dyDescent="0.2">
      <c r="A34" s="1" t="s">
        <v>71</v>
      </c>
      <c r="B34" s="8" t="s">
        <v>34</v>
      </c>
      <c r="C34" s="27">
        <v>7</v>
      </c>
      <c r="D34" s="24">
        <v>44790.375</v>
      </c>
      <c r="E34" s="24">
        <v>44798.708333333299</v>
      </c>
      <c r="F34" s="24"/>
      <c r="G34" s="24"/>
      <c r="H34" s="33">
        <v>15619.305675856896</v>
      </c>
    </row>
    <row r="35" spans="1:8" x14ac:dyDescent="0.2">
      <c r="A35" s="1" t="s">
        <v>72</v>
      </c>
      <c r="B35" s="8" t="s">
        <v>37</v>
      </c>
      <c r="C35" s="27">
        <v>15</v>
      </c>
      <c r="D35" s="24">
        <v>44799.375</v>
      </c>
      <c r="E35" s="24">
        <v>44819.708333333299</v>
      </c>
      <c r="F35" s="24"/>
      <c r="G35" s="24"/>
      <c r="H35" s="33">
        <v>133419.09237681152</v>
      </c>
    </row>
    <row r="36" spans="1:8" x14ac:dyDescent="0.2">
      <c r="A36" s="1" t="s">
        <v>73</v>
      </c>
      <c r="B36" s="8" t="s">
        <v>40</v>
      </c>
      <c r="C36" s="27">
        <v>21</v>
      </c>
      <c r="D36" s="24">
        <v>44761.375</v>
      </c>
      <c r="E36" s="24">
        <v>44789.708333333299</v>
      </c>
      <c r="F36" s="24"/>
      <c r="G36" s="24"/>
      <c r="H36" s="33">
        <v>138973.90770700198</v>
      </c>
    </row>
    <row r="37" spans="1:8" x14ac:dyDescent="0.2">
      <c r="A37" s="1" t="s">
        <v>74</v>
      </c>
      <c r="B37" s="8" t="s">
        <v>43</v>
      </c>
      <c r="C37" s="27">
        <v>5</v>
      </c>
      <c r="D37" s="24">
        <v>44820.375</v>
      </c>
      <c r="E37" s="24">
        <v>44826.708333333299</v>
      </c>
      <c r="F37" s="24"/>
      <c r="G37" s="24"/>
      <c r="H37" s="33">
        <v>19849.568447400325</v>
      </c>
    </row>
    <row r="38" spans="1:8" x14ac:dyDescent="0.2">
      <c r="A38" s="4" t="s">
        <v>75</v>
      </c>
      <c r="B38" s="6" t="s">
        <v>76</v>
      </c>
      <c r="C38" s="25">
        <v>131</v>
      </c>
      <c r="D38" s="22">
        <v>44578.375</v>
      </c>
      <c r="E38" s="22">
        <v>44760.708333333299</v>
      </c>
      <c r="F38" s="22"/>
      <c r="G38" s="22"/>
      <c r="H38" s="31">
        <v>568480.96676789247</v>
      </c>
    </row>
    <row r="39" spans="1:8" x14ac:dyDescent="0.2">
      <c r="A39" s="5" t="s">
        <v>78</v>
      </c>
      <c r="B39" s="7" t="s">
        <v>79</v>
      </c>
      <c r="C39" s="26">
        <v>36</v>
      </c>
      <c r="D39" s="23">
        <v>44599.375</v>
      </c>
      <c r="E39" s="23">
        <v>44648.708333333299</v>
      </c>
      <c r="F39" s="23"/>
      <c r="G39" s="23"/>
      <c r="H39" s="32">
        <v>70008.998591646116</v>
      </c>
    </row>
    <row r="40" spans="1:8" x14ac:dyDescent="0.2">
      <c r="A40" s="1" t="s">
        <v>81</v>
      </c>
      <c r="B40" s="8" t="s">
        <v>82</v>
      </c>
      <c r="C40" s="27">
        <v>15</v>
      </c>
      <c r="D40" s="24">
        <v>44599.375</v>
      </c>
      <c r="E40" s="24">
        <v>44617.708333333299</v>
      </c>
      <c r="F40" s="24"/>
      <c r="G40" s="24"/>
      <c r="H40" s="33">
        <v>20112.273831755283</v>
      </c>
    </row>
    <row r="41" spans="1:8" x14ac:dyDescent="0.2">
      <c r="A41" s="1" t="s">
        <v>83</v>
      </c>
      <c r="B41" s="8" t="s">
        <v>84</v>
      </c>
      <c r="C41" s="27">
        <v>21</v>
      </c>
      <c r="D41" s="24">
        <v>44620.375</v>
      </c>
      <c r="E41" s="24">
        <v>44648.708333333299</v>
      </c>
      <c r="F41" s="24"/>
      <c r="G41" s="24"/>
      <c r="H41" s="33">
        <v>49896.724759890843</v>
      </c>
    </row>
    <row r="42" spans="1:8" x14ac:dyDescent="0.2">
      <c r="A42" s="5" t="s">
        <v>85</v>
      </c>
      <c r="B42" s="7" t="s">
        <v>86</v>
      </c>
      <c r="C42" s="26">
        <v>35</v>
      </c>
      <c r="D42" s="23">
        <v>44712.375</v>
      </c>
      <c r="E42" s="23">
        <v>44760.708333333299</v>
      </c>
      <c r="F42" s="23"/>
      <c r="G42" s="23"/>
      <c r="H42" s="32">
        <v>247582.0263497883</v>
      </c>
    </row>
    <row r="43" spans="1:8" x14ac:dyDescent="0.2">
      <c r="A43" s="1" t="s">
        <v>88</v>
      </c>
      <c r="B43" s="8" t="s">
        <v>37</v>
      </c>
      <c r="C43" s="27">
        <v>15</v>
      </c>
      <c r="D43" s="24">
        <v>44740.375</v>
      </c>
      <c r="E43" s="24">
        <v>44760.708333333299</v>
      </c>
      <c r="F43" s="24"/>
      <c r="G43" s="24"/>
      <c r="H43" s="33">
        <v>181306.78051325827</v>
      </c>
    </row>
    <row r="44" spans="1:8" x14ac:dyDescent="0.2">
      <c r="A44" s="1" t="s">
        <v>89</v>
      </c>
      <c r="B44" s="8" t="s">
        <v>82</v>
      </c>
      <c r="C44" s="27">
        <v>10</v>
      </c>
      <c r="D44" s="24">
        <v>44712.375</v>
      </c>
      <c r="E44" s="24">
        <v>44725.708333333299</v>
      </c>
      <c r="F44" s="24"/>
      <c r="G44" s="24"/>
      <c r="H44" s="33">
        <v>31663.039668593468</v>
      </c>
    </row>
    <row r="45" spans="1:8" x14ac:dyDescent="0.2">
      <c r="A45" s="1" t="s">
        <v>90</v>
      </c>
      <c r="B45" s="8" t="s">
        <v>84</v>
      </c>
      <c r="C45" s="27">
        <v>10</v>
      </c>
      <c r="D45" s="24">
        <v>44726.375</v>
      </c>
      <c r="E45" s="24">
        <v>44739.708333333299</v>
      </c>
      <c r="F45" s="24"/>
      <c r="G45" s="24"/>
      <c r="H45" s="33">
        <v>34612.206167936609</v>
      </c>
    </row>
    <row r="46" spans="1:8" x14ac:dyDescent="0.2">
      <c r="A46" s="5" t="s">
        <v>91</v>
      </c>
      <c r="B46" s="7" t="s">
        <v>92</v>
      </c>
      <c r="C46" s="26">
        <v>15</v>
      </c>
      <c r="D46" s="23">
        <v>44578.375</v>
      </c>
      <c r="E46" s="23">
        <v>44596.708333333299</v>
      </c>
      <c r="F46" s="23"/>
      <c r="G46" s="23"/>
      <c r="H46" s="32">
        <v>33413.402363672387</v>
      </c>
    </row>
    <row r="47" spans="1:8" x14ac:dyDescent="0.2">
      <c r="A47" s="1" t="s">
        <v>93</v>
      </c>
      <c r="B47" s="8" t="s">
        <v>94</v>
      </c>
      <c r="C47" s="27">
        <v>15</v>
      </c>
      <c r="D47" s="24">
        <v>44578.375</v>
      </c>
      <c r="E47" s="24">
        <v>44596.708333333299</v>
      </c>
      <c r="F47" s="24"/>
      <c r="G47" s="24"/>
      <c r="H47" s="33">
        <v>33413.402363672387</v>
      </c>
    </row>
    <row r="48" spans="1:8" x14ac:dyDescent="0.2">
      <c r="A48" s="5" t="s">
        <v>95</v>
      </c>
      <c r="B48" s="7" t="s">
        <v>96</v>
      </c>
      <c r="C48" s="26">
        <v>45</v>
      </c>
      <c r="D48" s="23">
        <v>44649.375</v>
      </c>
      <c r="E48" s="23">
        <v>44711.708333333299</v>
      </c>
      <c r="F48" s="23"/>
      <c r="G48" s="23"/>
      <c r="H48" s="32">
        <v>217476.5394627857</v>
      </c>
    </row>
    <row r="49" spans="1:8" x14ac:dyDescent="0.2">
      <c r="A49" s="1" t="s">
        <v>98</v>
      </c>
      <c r="B49" s="8" t="s">
        <v>70</v>
      </c>
      <c r="C49" s="27">
        <v>5</v>
      </c>
      <c r="D49" s="24">
        <v>44691.375</v>
      </c>
      <c r="E49" s="24">
        <v>44697.708333333299</v>
      </c>
      <c r="F49" s="24"/>
      <c r="G49" s="24"/>
      <c r="H49" s="33">
        <v>3084.7593044385658</v>
      </c>
    </row>
    <row r="50" spans="1:8" x14ac:dyDescent="0.2">
      <c r="A50" s="1" t="s">
        <v>99</v>
      </c>
      <c r="B50" s="8" t="s">
        <v>37</v>
      </c>
      <c r="C50" s="27">
        <v>15</v>
      </c>
      <c r="D50" s="24">
        <v>44691.375</v>
      </c>
      <c r="E50" s="24">
        <v>44711.708333333299</v>
      </c>
      <c r="F50" s="24"/>
      <c r="G50" s="24"/>
      <c r="H50" s="33">
        <v>138055.1148123676</v>
      </c>
    </row>
    <row r="51" spans="1:8" x14ac:dyDescent="0.2">
      <c r="A51" s="1" t="s">
        <v>100</v>
      </c>
      <c r="B51" s="8" t="s">
        <v>82</v>
      </c>
      <c r="C51" s="27">
        <v>15</v>
      </c>
      <c r="D51" s="24">
        <v>44649.375</v>
      </c>
      <c r="E51" s="24">
        <v>44669.708333333299</v>
      </c>
      <c r="F51" s="24"/>
      <c r="G51" s="24"/>
      <c r="H51" s="33">
        <v>36186.090918974442</v>
      </c>
    </row>
    <row r="52" spans="1:8" x14ac:dyDescent="0.2">
      <c r="A52" s="1" t="s">
        <v>101</v>
      </c>
      <c r="B52" s="8" t="s">
        <v>84</v>
      </c>
      <c r="C52" s="27">
        <v>15</v>
      </c>
      <c r="D52" s="24">
        <v>44670.375</v>
      </c>
      <c r="E52" s="24">
        <v>44690.708333333299</v>
      </c>
      <c r="F52" s="24"/>
      <c r="G52" s="24"/>
      <c r="H52" s="33">
        <v>40150.574427005122</v>
      </c>
    </row>
    <row r="53" spans="1:8" x14ac:dyDescent="0.2">
      <c r="A53" s="4" t="s">
        <v>102</v>
      </c>
      <c r="B53" s="6" t="s">
        <v>103</v>
      </c>
      <c r="C53" s="25">
        <v>121</v>
      </c>
      <c r="D53" s="22">
        <v>44761.375</v>
      </c>
      <c r="E53" s="22">
        <v>44929.708333333299</v>
      </c>
      <c r="F53" s="22"/>
      <c r="G53" s="22"/>
      <c r="H53" s="31">
        <v>183165.89910432082</v>
      </c>
    </row>
    <row r="54" spans="1:8" x14ac:dyDescent="0.2">
      <c r="A54" s="5" t="s">
        <v>105</v>
      </c>
      <c r="B54" s="7" t="s">
        <v>106</v>
      </c>
      <c r="C54" s="26">
        <v>98</v>
      </c>
      <c r="D54" s="23">
        <v>44768.375</v>
      </c>
      <c r="E54" s="23">
        <v>44903.708333333299</v>
      </c>
      <c r="F54" s="23"/>
      <c r="G54" s="23"/>
      <c r="H54" s="32">
        <v>44760.999398075823</v>
      </c>
    </row>
    <row r="55" spans="1:8" x14ac:dyDescent="0.2">
      <c r="A55" s="1" t="s">
        <v>108</v>
      </c>
      <c r="B55" s="8" t="s">
        <v>109</v>
      </c>
      <c r="C55" s="27">
        <v>5</v>
      </c>
      <c r="D55" s="24">
        <v>44768.375</v>
      </c>
      <c r="E55" s="24">
        <v>44774.708333333299</v>
      </c>
      <c r="F55" s="24"/>
      <c r="G55" s="24"/>
      <c r="H55" s="33">
        <v>10262.366219128602</v>
      </c>
    </row>
    <row r="56" spans="1:8" x14ac:dyDescent="0.2">
      <c r="A56" s="1" t="s">
        <v>110</v>
      </c>
      <c r="B56" s="8" t="s">
        <v>111</v>
      </c>
      <c r="C56" s="27">
        <v>15</v>
      </c>
      <c r="D56" s="24">
        <v>44811.375</v>
      </c>
      <c r="E56" s="24">
        <v>44831.708333333299</v>
      </c>
      <c r="F56" s="24"/>
      <c r="G56" s="24"/>
      <c r="H56" s="33">
        <v>7668.9163465926449</v>
      </c>
    </row>
    <row r="57" spans="1:8" x14ac:dyDescent="0.2">
      <c r="A57" s="1" t="s">
        <v>112</v>
      </c>
      <c r="B57" s="8" t="s">
        <v>113</v>
      </c>
      <c r="C57" s="27">
        <v>10</v>
      </c>
      <c r="D57" s="24">
        <v>44869.375</v>
      </c>
      <c r="E57" s="24">
        <v>44882.708333333299</v>
      </c>
      <c r="F57" s="24"/>
      <c r="G57" s="24"/>
      <c r="H57" s="33">
        <v>10838.156275745281</v>
      </c>
    </row>
    <row r="58" spans="1:8" x14ac:dyDescent="0.2">
      <c r="A58" s="1" t="s">
        <v>114</v>
      </c>
      <c r="B58" s="8" t="s">
        <v>115</v>
      </c>
      <c r="C58" s="27">
        <v>15</v>
      </c>
      <c r="D58" s="24">
        <v>44883.375</v>
      </c>
      <c r="E58" s="24">
        <v>44903.708333333299</v>
      </c>
      <c r="F58" s="24"/>
      <c r="G58" s="24"/>
      <c r="H58" s="33">
        <v>15991.560556609287</v>
      </c>
    </row>
    <row r="59" spans="1:8" x14ac:dyDescent="0.2">
      <c r="A59" s="5" t="s">
        <v>116</v>
      </c>
      <c r="B59" s="7" t="s">
        <v>86</v>
      </c>
      <c r="C59" s="26">
        <v>111</v>
      </c>
      <c r="D59" s="23">
        <v>44775.375</v>
      </c>
      <c r="E59" s="23">
        <v>44929.708333333299</v>
      </c>
      <c r="F59" s="23"/>
      <c r="G59" s="23"/>
      <c r="H59" s="32">
        <v>25280.580824170691</v>
      </c>
    </row>
    <row r="60" spans="1:8" x14ac:dyDescent="0.2">
      <c r="A60" s="1" t="s">
        <v>118</v>
      </c>
      <c r="B60" s="8" t="s">
        <v>109</v>
      </c>
      <c r="C60" s="27">
        <v>7</v>
      </c>
      <c r="D60" s="24">
        <v>44775.375</v>
      </c>
      <c r="E60" s="24">
        <v>44783.708333333299</v>
      </c>
      <c r="F60" s="24"/>
      <c r="G60" s="24"/>
      <c r="H60" s="33">
        <v>10384.354928047907</v>
      </c>
    </row>
    <row r="61" spans="1:8" x14ac:dyDescent="0.2">
      <c r="A61" s="1" t="s">
        <v>119</v>
      </c>
      <c r="B61" s="8" t="s">
        <v>111</v>
      </c>
      <c r="C61" s="27">
        <v>15</v>
      </c>
      <c r="D61" s="24">
        <v>44832.375</v>
      </c>
      <c r="E61" s="24">
        <v>44852.708333333299</v>
      </c>
      <c r="F61" s="24"/>
      <c r="G61" s="24"/>
      <c r="H61" s="33">
        <v>2802.6366556802268</v>
      </c>
    </row>
    <row r="62" spans="1:8" x14ac:dyDescent="0.2">
      <c r="A62" s="1" t="s">
        <v>120</v>
      </c>
      <c r="B62" s="8" t="s">
        <v>115</v>
      </c>
      <c r="C62" s="27">
        <v>15</v>
      </c>
      <c r="D62" s="24">
        <v>44904.375</v>
      </c>
      <c r="E62" s="24">
        <v>44924.708333333299</v>
      </c>
      <c r="F62" s="24"/>
      <c r="G62" s="24"/>
      <c r="H62" s="33">
        <v>8707.2505516714627</v>
      </c>
    </row>
    <row r="63" spans="1:8" x14ac:dyDescent="0.2">
      <c r="A63" s="1" t="s">
        <v>121</v>
      </c>
      <c r="B63" s="8" t="s">
        <v>122</v>
      </c>
      <c r="C63" s="27">
        <v>7</v>
      </c>
      <c r="D63" s="24">
        <v>44853.375</v>
      </c>
      <c r="E63" s="24">
        <v>44861.708333333299</v>
      </c>
      <c r="F63" s="24"/>
      <c r="G63" s="24"/>
      <c r="H63" s="33">
        <v>2150.7455870997023</v>
      </c>
    </row>
    <row r="64" spans="1:8" x14ac:dyDescent="0.2">
      <c r="A64" s="1" t="s">
        <v>123</v>
      </c>
      <c r="B64" s="8" t="s">
        <v>124</v>
      </c>
      <c r="C64" s="27">
        <v>3</v>
      </c>
      <c r="D64" s="24">
        <v>44925.375</v>
      </c>
      <c r="E64" s="24">
        <v>44929.708333333299</v>
      </c>
      <c r="F64" s="24"/>
      <c r="G64" s="24"/>
      <c r="H64" s="33">
        <v>1235.5931016713926</v>
      </c>
    </row>
    <row r="65" spans="1:8" x14ac:dyDescent="0.2">
      <c r="A65" s="5" t="s">
        <v>125</v>
      </c>
      <c r="B65" s="7" t="s">
        <v>96</v>
      </c>
      <c r="C65" s="26">
        <v>20</v>
      </c>
      <c r="D65" s="23">
        <v>44819.375</v>
      </c>
      <c r="E65" s="23">
        <v>44846.708333333299</v>
      </c>
      <c r="F65" s="23"/>
      <c r="G65" s="23"/>
      <c r="H65" s="32">
        <v>19935.231285345722</v>
      </c>
    </row>
    <row r="66" spans="1:8" x14ac:dyDescent="0.2">
      <c r="A66" s="1" t="s">
        <v>127</v>
      </c>
      <c r="B66" s="8" t="s">
        <v>128</v>
      </c>
      <c r="C66" s="27">
        <v>15</v>
      </c>
      <c r="D66" s="24">
        <v>44826.375</v>
      </c>
      <c r="E66" s="24">
        <v>44846.708333333299</v>
      </c>
      <c r="F66" s="24"/>
      <c r="G66" s="24"/>
      <c r="H66" s="33">
        <v>1143.5196910566865</v>
      </c>
    </row>
    <row r="67" spans="1:8" x14ac:dyDescent="0.2">
      <c r="A67" s="1" t="s">
        <v>129</v>
      </c>
      <c r="B67" s="8" t="s">
        <v>122</v>
      </c>
      <c r="C67" s="27">
        <v>10</v>
      </c>
      <c r="D67" s="24">
        <v>44826.375</v>
      </c>
      <c r="E67" s="24">
        <v>44839.708333333299</v>
      </c>
      <c r="F67" s="24"/>
      <c r="G67" s="24"/>
      <c r="H67" s="33">
        <v>3014.713632089195</v>
      </c>
    </row>
    <row r="68" spans="1:8" x14ac:dyDescent="0.2">
      <c r="A68" s="1" t="s">
        <v>130</v>
      </c>
      <c r="B68" s="8" t="s">
        <v>131</v>
      </c>
      <c r="C68" s="27">
        <v>5</v>
      </c>
      <c r="D68" s="24">
        <v>44826.375</v>
      </c>
      <c r="E68" s="24">
        <v>44832.708333333299</v>
      </c>
      <c r="F68" s="24"/>
      <c r="G68" s="24"/>
      <c r="H68" s="33">
        <v>363.71757062433608</v>
      </c>
    </row>
    <row r="69" spans="1:8" x14ac:dyDescent="0.2">
      <c r="A69" s="1" t="s">
        <v>132</v>
      </c>
      <c r="B69" s="8" t="s">
        <v>133</v>
      </c>
      <c r="C69" s="27">
        <v>15</v>
      </c>
      <c r="D69" s="24">
        <v>44826.375</v>
      </c>
      <c r="E69" s="24">
        <v>44846.708333333299</v>
      </c>
      <c r="F69" s="24"/>
      <c r="G69" s="24"/>
      <c r="H69" s="33">
        <v>8783.686294690895</v>
      </c>
    </row>
    <row r="70" spans="1:8" x14ac:dyDescent="0.2">
      <c r="A70" s="1" t="s">
        <v>134</v>
      </c>
      <c r="B70" s="8" t="s">
        <v>135</v>
      </c>
      <c r="C70" s="27">
        <v>5</v>
      </c>
      <c r="D70" s="24">
        <v>44819.375</v>
      </c>
      <c r="E70" s="24">
        <v>44825.708333333299</v>
      </c>
      <c r="F70" s="24"/>
      <c r="G70" s="24"/>
      <c r="H70" s="33">
        <v>6629.5940968846107</v>
      </c>
    </row>
    <row r="71" spans="1:8" x14ac:dyDescent="0.2">
      <c r="A71" s="5" t="s">
        <v>136</v>
      </c>
      <c r="B71" s="7" t="s">
        <v>137</v>
      </c>
      <c r="C71" s="26">
        <v>88</v>
      </c>
      <c r="D71" s="23">
        <v>44761.375</v>
      </c>
      <c r="E71" s="23">
        <v>44882.708333333299</v>
      </c>
      <c r="F71" s="23"/>
      <c r="G71" s="23"/>
      <c r="H71" s="32">
        <v>69515.737325546332</v>
      </c>
    </row>
    <row r="72" spans="1:8" x14ac:dyDescent="0.2">
      <c r="A72" s="1" t="s">
        <v>139</v>
      </c>
      <c r="B72" s="8" t="s">
        <v>109</v>
      </c>
      <c r="C72" s="27">
        <v>5</v>
      </c>
      <c r="D72" s="24">
        <v>44761.375</v>
      </c>
      <c r="E72" s="24">
        <v>44767.708333333299</v>
      </c>
      <c r="F72" s="24"/>
      <c r="G72" s="24"/>
      <c r="H72" s="33">
        <v>31166.294650284159</v>
      </c>
    </row>
    <row r="73" spans="1:8" x14ac:dyDescent="0.2">
      <c r="A73" s="1" t="s">
        <v>140</v>
      </c>
      <c r="B73" s="8" t="s">
        <v>111</v>
      </c>
      <c r="C73" s="27">
        <v>15</v>
      </c>
      <c r="D73" s="24">
        <v>44790.375</v>
      </c>
      <c r="E73" s="24">
        <v>44810.708333333299</v>
      </c>
      <c r="F73" s="24"/>
      <c r="G73" s="24"/>
      <c r="H73" s="33">
        <v>8260.1649396023131</v>
      </c>
    </row>
    <row r="74" spans="1:8" x14ac:dyDescent="0.2">
      <c r="A74" s="1" t="s">
        <v>141</v>
      </c>
      <c r="B74" s="8" t="s">
        <v>113</v>
      </c>
      <c r="C74" s="27">
        <v>5</v>
      </c>
      <c r="D74" s="24">
        <v>44862.375</v>
      </c>
      <c r="E74" s="24">
        <v>44868.708333333299</v>
      </c>
      <c r="F74" s="24"/>
      <c r="G74" s="24"/>
      <c r="H74" s="33">
        <v>10334.055983850154</v>
      </c>
    </row>
    <row r="75" spans="1:8" x14ac:dyDescent="0.2">
      <c r="A75" s="1" t="s">
        <v>142</v>
      </c>
      <c r="B75" s="8" t="s">
        <v>143</v>
      </c>
      <c r="C75" s="27">
        <v>5</v>
      </c>
      <c r="D75" s="24">
        <v>44862.375</v>
      </c>
      <c r="E75" s="24">
        <v>44868.708333333299</v>
      </c>
      <c r="F75" s="24"/>
      <c r="G75" s="24"/>
      <c r="H75" s="33">
        <v>2200.9414061432462</v>
      </c>
    </row>
    <row r="76" spans="1:8" x14ac:dyDescent="0.2">
      <c r="A76" s="1" t="s">
        <v>144</v>
      </c>
      <c r="B76" s="8" t="s">
        <v>115</v>
      </c>
      <c r="C76" s="27">
        <v>15</v>
      </c>
      <c r="D76" s="24">
        <v>44862.375</v>
      </c>
      <c r="E76" s="24">
        <v>44882.708333333299</v>
      </c>
      <c r="F76" s="24"/>
      <c r="G76" s="24"/>
      <c r="H76" s="33">
        <v>17554.28034566647</v>
      </c>
    </row>
    <row r="77" spans="1:8" x14ac:dyDescent="0.2">
      <c r="A77" s="5" t="s">
        <v>145</v>
      </c>
      <c r="B77" s="7" t="s">
        <v>146</v>
      </c>
      <c r="C77" s="26">
        <v>56</v>
      </c>
      <c r="D77" s="23">
        <v>44790.375</v>
      </c>
      <c r="E77" s="23">
        <v>44867.708333333299</v>
      </c>
      <c r="F77" s="23"/>
      <c r="G77" s="23"/>
      <c r="H77" s="32">
        <v>23673.3502711822</v>
      </c>
    </row>
    <row r="78" spans="1:8" x14ac:dyDescent="0.2">
      <c r="A78" s="1" t="s">
        <v>148</v>
      </c>
      <c r="B78" s="8" t="s">
        <v>128</v>
      </c>
      <c r="C78" s="27">
        <v>15</v>
      </c>
      <c r="D78" s="24">
        <v>44797.375</v>
      </c>
      <c r="E78" s="24">
        <v>44817.708333333299</v>
      </c>
      <c r="F78" s="24"/>
      <c r="G78" s="24"/>
      <c r="H78" s="33">
        <v>1711.1265350573776</v>
      </c>
    </row>
    <row r="79" spans="1:8" x14ac:dyDescent="0.2">
      <c r="A79" s="1" t="s">
        <v>149</v>
      </c>
      <c r="B79" s="8" t="s">
        <v>122</v>
      </c>
      <c r="C79" s="27">
        <v>21</v>
      </c>
      <c r="D79" s="24">
        <v>44797.375</v>
      </c>
      <c r="E79" s="24">
        <v>44825.708333333299</v>
      </c>
      <c r="F79" s="24"/>
      <c r="G79" s="24"/>
      <c r="H79" s="33">
        <v>5031.3236778472192</v>
      </c>
    </row>
    <row r="80" spans="1:8" x14ac:dyDescent="0.2">
      <c r="A80" s="1" t="s">
        <v>150</v>
      </c>
      <c r="B80" s="8" t="s">
        <v>131</v>
      </c>
      <c r="C80" s="27">
        <v>15</v>
      </c>
      <c r="D80" s="24">
        <v>44847.375</v>
      </c>
      <c r="E80" s="24">
        <v>44867.708333333299</v>
      </c>
      <c r="F80" s="24"/>
      <c r="G80" s="24"/>
      <c r="H80" s="33">
        <v>695.12893706318687</v>
      </c>
    </row>
    <row r="81" spans="1:27" x14ac:dyDescent="0.2">
      <c r="A81" s="1" t="s">
        <v>151</v>
      </c>
      <c r="B81" s="8" t="s">
        <v>133</v>
      </c>
      <c r="C81" s="27">
        <v>10</v>
      </c>
      <c r="D81" s="24">
        <v>44797.375</v>
      </c>
      <c r="E81" s="24">
        <v>44810.708333333299</v>
      </c>
      <c r="F81" s="24"/>
      <c r="G81" s="24"/>
      <c r="H81" s="33">
        <v>9967.1589514460484</v>
      </c>
    </row>
    <row r="82" spans="1:27" x14ac:dyDescent="0.2">
      <c r="A82" s="1" t="s">
        <v>152</v>
      </c>
      <c r="B82" s="8" t="s">
        <v>135</v>
      </c>
      <c r="C82" s="27">
        <v>5</v>
      </c>
      <c r="D82" s="24">
        <v>44790.375</v>
      </c>
      <c r="E82" s="24">
        <v>44796.708333333299</v>
      </c>
      <c r="F82" s="24"/>
      <c r="G82" s="24"/>
      <c r="H82" s="33">
        <v>6268.6121697683611</v>
      </c>
    </row>
    <row r="83" spans="1:27" x14ac:dyDescent="0.2">
      <c r="A83" s="4" t="s">
        <v>153</v>
      </c>
      <c r="B83" s="6" t="s">
        <v>154</v>
      </c>
      <c r="C83" s="25">
        <v>10</v>
      </c>
      <c r="D83" s="22">
        <v>44564.375</v>
      </c>
      <c r="E83" s="22">
        <v>44575.708333333299</v>
      </c>
      <c r="F83" s="22"/>
      <c r="G83" s="22"/>
      <c r="H83" s="31">
        <v>94735.421901060108</v>
      </c>
    </row>
    <row r="84" spans="1:27" x14ac:dyDescent="0.2">
      <c r="A84" s="1" t="s">
        <v>155</v>
      </c>
      <c r="B84" s="8" t="s">
        <v>156</v>
      </c>
      <c r="C84" s="27">
        <v>10.5</v>
      </c>
      <c r="D84" s="24">
        <v>44564.375</v>
      </c>
      <c r="E84" s="24">
        <v>44575.708333333299</v>
      </c>
      <c r="F84" s="24"/>
      <c r="G84" s="24"/>
      <c r="H84" s="33">
        <v>94735.421901060108</v>
      </c>
    </row>
    <row r="85" spans="1:27" x14ac:dyDescent="0.2">
      <c r="A85" s="4" t="s">
        <v>158</v>
      </c>
      <c r="B85" s="6" t="s">
        <v>159</v>
      </c>
      <c r="C85" s="25">
        <v>36</v>
      </c>
      <c r="D85" s="22">
        <v>44761.375</v>
      </c>
      <c r="E85" s="22">
        <v>44810.708333333299</v>
      </c>
      <c r="F85" s="22"/>
      <c r="G85" s="22"/>
      <c r="H85" s="31">
        <v>344169.6252431653</v>
      </c>
    </row>
    <row r="86" spans="1:27" x14ac:dyDescent="0.2">
      <c r="A86" s="5" t="s">
        <v>160</v>
      </c>
      <c r="B86" s="7" t="s">
        <v>161</v>
      </c>
      <c r="C86" s="26">
        <v>15</v>
      </c>
      <c r="D86" s="23">
        <v>44790.375</v>
      </c>
      <c r="E86" s="23">
        <v>44810.708333333299</v>
      </c>
      <c r="F86" s="23"/>
      <c r="G86" s="23"/>
      <c r="H86" s="32">
        <v>21637.732212487801</v>
      </c>
    </row>
    <row r="87" spans="1:27" x14ac:dyDescent="0.2">
      <c r="A87" s="1" t="s">
        <v>162</v>
      </c>
      <c r="B87" s="8" t="s">
        <v>163</v>
      </c>
      <c r="C87" s="27">
        <v>15</v>
      </c>
      <c r="D87" s="24">
        <v>44790.375</v>
      </c>
      <c r="E87" s="24">
        <v>44810.708333333299</v>
      </c>
      <c r="F87" s="24"/>
      <c r="G87" s="24"/>
      <c r="H87" s="33"/>
    </row>
    <row r="88" spans="1:27" x14ac:dyDescent="0.2">
      <c r="A88" s="1" t="s">
        <v>164</v>
      </c>
      <c r="B88" s="8" t="s">
        <v>31</v>
      </c>
      <c r="C88" s="27">
        <v>21</v>
      </c>
      <c r="D88" s="24">
        <v>44761.375</v>
      </c>
      <c r="E88" s="24">
        <v>44789.708333333299</v>
      </c>
      <c r="F88" s="24"/>
      <c r="G88" s="24"/>
      <c r="H88" s="33">
        <v>322531.89303067751</v>
      </c>
    </row>
    <row r="89" spans="1:27" x14ac:dyDescent="0.2">
      <c r="A89" s="1" t="s">
        <v>165</v>
      </c>
      <c r="B89" s="8" t="s">
        <v>166</v>
      </c>
      <c r="C89" s="27">
        <v>5</v>
      </c>
      <c r="D89" s="24">
        <v>44578.375</v>
      </c>
      <c r="E89" s="24">
        <v>44582.708333333299</v>
      </c>
      <c r="F89" s="24"/>
      <c r="G89" s="24"/>
      <c r="H89" s="33">
        <v>172480.86949092805</v>
      </c>
      <c r="AA89" s="40">
        <f>SUM(AA12:AA88)</f>
        <v>0</v>
      </c>
    </row>
    <row r="92" spans="1:27" x14ac:dyDescent="0.2">
      <c r="C92" s="86"/>
      <c r="D92" s="86"/>
      <c r="E92" s="86"/>
    </row>
    <row r="93" spans="1:27" x14ac:dyDescent="0.2">
      <c r="C93" s="86"/>
      <c r="D93" s="86">
        <v>44564</v>
      </c>
      <c r="E93" s="86"/>
    </row>
    <row r="94" spans="1:27" x14ac:dyDescent="0.2">
      <c r="C94" s="86"/>
      <c r="D94" s="86">
        <v>44929.708333333299</v>
      </c>
      <c r="E94" s="86"/>
    </row>
    <row r="95" spans="1:27" x14ac:dyDescent="0.2">
      <c r="C95" s="86"/>
      <c r="D95" s="86"/>
      <c r="E95" s="86"/>
    </row>
    <row r="96" spans="1:27" x14ac:dyDescent="0.2">
      <c r="C96" s="86"/>
      <c r="D96" s="86"/>
      <c r="E96" s="86"/>
    </row>
  </sheetData>
  <mergeCells count="15">
    <mergeCell ref="AE8:AK8"/>
    <mergeCell ref="A1:D1"/>
    <mergeCell ref="A9:H9"/>
    <mergeCell ref="A10:A11"/>
    <mergeCell ref="B10:B11"/>
    <mergeCell ref="C10:C11"/>
    <mergeCell ref="D10:D11"/>
    <mergeCell ref="E10:E11"/>
    <mergeCell ref="H10:H11"/>
    <mergeCell ref="C8:D8"/>
    <mergeCell ref="F10:F11"/>
    <mergeCell ref="G10:G11"/>
    <mergeCell ref="J8:P8"/>
    <mergeCell ref="Q8:W8"/>
    <mergeCell ref="X8:AD8"/>
  </mergeCells>
  <conditionalFormatting sqref="J12:AK90">
    <cfRule type="expression" dxfId="5" priority="1">
      <formula>AND(J$9&gt;=$D12,J$9&lt;=$E12)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Scroll Bar 1">
              <controlPr defaultSize="0" autoPict="0">
                <anchor moveWithCells="1">
                  <from>
                    <xdr:col>9</xdr:col>
                    <xdr:colOff>9525</xdr:colOff>
                    <xdr:row>6</xdr:row>
                    <xdr:rowOff>0</xdr:rowOff>
                  </from>
                  <to>
                    <xdr:col>37</xdr:col>
                    <xdr:colOff>9525</xdr:colOff>
                    <xdr:row>6</xdr:row>
                    <xdr:rowOff>142875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76BA6A-C4A3-461D-BEE4-D84E5A75BFB3}">
  <dimension ref="A1:AS171"/>
  <sheetViews>
    <sheetView tabSelected="1" topLeftCell="N151" zoomScaleNormal="100" workbookViewId="0">
      <selection activeCell="N174" sqref="N174"/>
    </sheetView>
  </sheetViews>
  <sheetFormatPr defaultColWidth="11.5703125" defaultRowHeight="12.75" x14ac:dyDescent="0.2"/>
  <cols>
    <col min="1" max="1" width="10.28515625" bestFit="1" customWidth="1"/>
    <col min="2" max="2" width="40.5703125" bestFit="1" customWidth="1"/>
    <col min="3" max="3" width="7.7109375" style="2" bestFit="1" customWidth="1"/>
    <col min="4" max="4" width="10.28515625" style="3" bestFit="1" customWidth="1"/>
    <col min="5" max="5" width="10.28515625" bestFit="1" customWidth="1"/>
    <col min="6" max="7" width="10.5703125" bestFit="1" customWidth="1"/>
    <col min="8" max="8" width="16" bestFit="1" customWidth="1"/>
    <col min="9" max="9" width="26.7109375" bestFit="1" customWidth="1"/>
    <col min="10" max="10" width="16" bestFit="1" customWidth="1"/>
    <col min="11" max="11" width="13.42578125" bestFit="1" customWidth="1"/>
    <col min="12" max="24" width="14.42578125" bestFit="1" customWidth="1"/>
    <col min="25" max="36" width="16" bestFit="1" customWidth="1"/>
  </cols>
  <sheetData>
    <row r="1" spans="1:45" ht="18" customHeight="1" x14ac:dyDescent="0.2">
      <c r="A1" s="91" t="s">
        <v>0</v>
      </c>
      <c r="B1" s="92"/>
      <c r="C1" s="92"/>
      <c r="D1" s="92"/>
    </row>
    <row r="2" spans="1:45" x14ac:dyDescent="0.2">
      <c r="A2" s="9" t="s">
        <v>1</v>
      </c>
      <c r="B2" s="10" t="s">
        <v>2</v>
      </c>
      <c r="C2" s="19"/>
      <c r="D2" s="20"/>
    </row>
    <row r="3" spans="1:45" x14ac:dyDescent="0.2">
      <c r="A3" s="9" t="s">
        <v>3</v>
      </c>
      <c r="B3" s="10" t="s">
        <v>4</v>
      </c>
      <c r="C3" s="11"/>
      <c r="D3" s="12"/>
    </row>
    <row r="4" spans="1:45" x14ac:dyDescent="0.2">
      <c r="A4" s="9" t="s">
        <v>5</v>
      </c>
      <c r="B4" s="10" t="s">
        <v>6</v>
      </c>
      <c r="C4" s="13"/>
      <c r="D4" s="14"/>
    </row>
    <row r="5" spans="1:45" x14ac:dyDescent="0.2">
      <c r="A5" s="9" t="s">
        <v>7</v>
      </c>
      <c r="B5" s="10" t="s">
        <v>8</v>
      </c>
      <c r="C5" s="13"/>
      <c r="D5" s="14"/>
      <c r="H5" t="s">
        <v>167</v>
      </c>
      <c r="AK5" s="35"/>
      <c r="AL5" s="35"/>
      <c r="AM5" s="35"/>
      <c r="AN5" s="35"/>
      <c r="AO5" s="35"/>
      <c r="AP5" s="35"/>
      <c r="AQ5" s="35"/>
      <c r="AR5" s="35"/>
      <c r="AS5" s="35"/>
    </row>
    <row r="6" spans="1:45" x14ac:dyDescent="0.2">
      <c r="A6" s="9" t="s">
        <v>9</v>
      </c>
      <c r="B6" s="10" t="s">
        <v>10</v>
      </c>
      <c r="C6" s="15"/>
      <c r="D6" s="16"/>
      <c r="H6" s="35">
        <v>44564</v>
      </c>
    </row>
    <row r="7" spans="1:45" x14ac:dyDescent="0.2">
      <c r="A7" s="9" t="s">
        <v>11</v>
      </c>
      <c r="B7" s="10" t="s">
        <v>12</v>
      </c>
      <c r="C7" s="17"/>
      <c r="D7" s="18"/>
    </row>
    <row r="8" spans="1:45" ht="13.5" thickBot="1" x14ac:dyDescent="0.25">
      <c r="A8" s="87"/>
      <c r="B8" s="88"/>
      <c r="C8" s="95" t="s">
        <v>177</v>
      </c>
      <c r="D8" s="96"/>
    </row>
    <row r="9" spans="1:45" ht="18" customHeight="1" x14ac:dyDescent="0.25">
      <c r="A9" s="93" t="s">
        <v>13</v>
      </c>
      <c r="B9" s="94"/>
      <c r="C9" s="94"/>
      <c r="D9" s="94"/>
      <c r="E9" s="94"/>
      <c r="F9" s="94"/>
      <c r="G9" s="94"/>
      <c r="H9" s="94"/>
      <c r="J9" s="116">
        <f>H6</f>
        <v>44564</v>
      </c>
      <c r="K9" s="110">
        <f>J9</f>
        <v>44564</v>
      </c>
      <c r="L9" s="111"/>
      <c r="M9" s="111">
        <f t="shared" ref="M9" si="0">M10</f>
        <v>44594</v>
      </c>
      <c r="N9" s="111"/>
      <c r="O9" s="111">
        <f t="shared" ref="O9" si="1">O10</f>
        <v>44624</v>
      </c>
      <c r="P9" s="111"/>
      <c r="Q9" s="111">
        <f t="shared" ref="Q9" si="2">Q10</f>
        <v>44654</v>
      </c>
      <c r="R9" s="111"/>
      <c r="S9" s="111">
        <f t="shared" ref="S9" si="3">S10</f>
        <v>44684</v>
      </c>
      <c r="T9" s="111"/>
      <c r="U9" s="111">
        <f t="shared" ref="U9" si="4">U10</f>
        <v>44714</v>
      </c>
      <c r="V9" s="111"/>
      <c r="W9" s="111">
        <f t="shared" ref="W9" si="5">W10</f>
        <v>44744</v>
      </c>
      <c r="X9" s="111"/>
      <c r="Y9" s="111">
        <f t="shared" ref="Y9" si="6">Y10</f>
        <v>44774</v>
      </c>
      <c r="Z9" s="111"/>
      <c r="AA9" s="111">
        <f>AA10</f>
        <v>44805</v>
      </c>
      <c r="AB9" s="111"/>
      <c r="AC9" s="111">
        <f t="shared" ref="AC9" si="7">AC10</f>
        <v>44835</v>
      </c>
      <c r="AD9" s="111"/>
      <c r="AE9" s="111">
        <f t="shared" ref="AE9" si="8">AE10</f>
        <v>44866</v>
      </c>
      <c r="AF9" s="111"/>
      <c r="AG9" s="111">
        <f t="shared" ref="AG9" si="9">AG10</f>
        <v>44897</v>
      </c>
      <c r="AH9" s="111"/>
      <c r="AI9" s="111">
        <f t="shared" ref="AI9" si="10">AI10</f>
        <v>44928</v>
      </c>
      <c r="AJ9" s="118"/>
    </row>
    <row r="10" spans="1:45" ht="21.75" customHeight="1" thickBot="1" x14ac:dyDescent="0.25">
      <c r="A10" s="90" t="s">
        <v>14</v>
      </c>
      <c r="B10" s="90" t="s">
        <v>11</v>
      </c>
      <c r="C10" s="89" t="s">
        <v>15</v>
      </c>
      <c r="D10" s="89" t="s">
        <v>16</v>
      </c>
      <c r="E10" s="89" t="s">
        <v>17</v>
      </c>
      <c r="F10" s="89" t="s">
        <v>19</v>
      </c>
      <c r="G10" s="89" t="s">
        <v>20</v>
      </c>
      <c r="H10" s="89" t="s">
        <v>18</v>
      </c>
      <c r="J10" s="117"/>
      <c r="K10" s="67">
        <v>44562</v>
      </c>
      <c r="L10" s="68">
        <f>J9+15</f>
        <v>44579</v>
      </c>
      <c r="M10" s="68">
        <f t="shared" ref="M10:AJ10" si="11">L10+15</f>
        <v>44594</v>
      </c>
      <c r="N10" s="68">
        <f t="shared" si="11"/>
        <v>44609</v>
      </c>
      <c r="O10" s="68">
        <f t="shared" si="11"/>
        <v>44624</v>
      </c>
      <c r="P10" s="68">
        <f t="shared" si="11"/>
        <v>44639</v>
      </c>
      <c r="Q10" s="68">
        <f t="shared" si="11"/>
        <v>44654</v>
      </c>
      <c r="R10" s="68">
        <f t="shared" si="11"/>
        <v>44669</v>
      </c>
      <c r="S10" s="68">
        <f t="shared" si="11"/>
        <v>44684</v>
      </c>
      <c r="T10" s="68">
        <f t="shared" si="11"/>
        <v>44699</v>
      </c>
      <c r="U10" s="68">
        <f t="shared" si="11"/>
        <v>44714</v>
      </c>
      <c r="V10" s="68">
        <f t="shared" si="11"/>
        <v>44729</v>
      </c>
      <c r="W10" s="68">
        <f t="shared" si="11"/>
        <v>44744</v>
      </c>
      <c r="X10" s="68">
        <f t="shared" si="11"/>
        <v>44759</v>
      </c>
      <c r="Y10" s="68">
        <f t="shared" si="11"/>
        <v>44774</v>
      </c>
      <c r="Z10" s="68">
        <f t="shared" si="11"/>
        <v>44789</v>
      </c>
      <c r="AA10" s="68">
        <f>Z10+16</f>
        <v>44805</v>
      </c>
      <c r="AB10" s="68">
        <f t="shared" si="11"/>
        <v>44820</v>
      </c>
      <c r="AC10" s="68">
        <f t="shared" si="11"/>
        <v>44835</v>
      </c>
      <c r="AD10" s="68">
        <f t="shared" si="11"/>
        <v>44850</v>
      </c>
      <c r="AE10" s="68">
        <f>AD10+16</f>
        <v>44866</v>
      </c>
      <c r="AF10" s="68">
        <f>AE10+16</f>
        <v>44882</v>
      </c>
      <c r="AG10" s="68">
        <f t="shared" si="11"/>
        <v>44897</v>
      </c>
      <c r="AH10" s="68">
        <f t="shared" si="11"/>
        <v>44912</v>
      </c>
      <c r="AI10" s="68">
        <f>AH10+16</f>
        <v>44928</v>
      </c>
      <c r="AJ10" s="69">
        <f t="shared" si="11"/>
        <v>44943</v>
      </c>
    </row>
    <row r="11" spans="1:45" ht="17.25" customHeight="1" x14ac:dyDescent="0.2">
      <c r="A11" s="90"/>
      <c r="B11" s="90"/>
      <c r="C11" s="90"/>
      <c r="D11" s="90"/>
      <c r="E11" s="90"/>
      <c r="F11" s="90"/>
      <c r="G11" s="90"/>
      <c r="H11" s="90"/>
      <c r="J11" s="53" t="s">
        <v>176</v>
      </c>
      <c r="K11" s="79"/>
      <c r="L11" s="79"/>
      <c r="M11" s="79"/>
      <c r="N11" s="79"/>
      <c r="O11" s="79"/>
      <c r="P11" s="79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  <c r="AC11" s="79"/>
      <c r="AD11" s="79"/>
      <c r="AE11" s="79"/>
      <c r="AF11" s="79"/>
      <c r="AG11" s="79"/>
      <c r="AH11" s="79"/>
      <c r="AI11" s="79"/>
      <c r="AJ11" s="80"/>
    </row>
    <row r="12" spans="1:45" x14ac:dyDescent="0.2">
      <c r="A12" s="4" t="s">
        <v>24</v>
      </c>
      <c r="B12" s="6" t="s">
        <v>25</v>
      </c>
      <c r="C12" s="25">
        <v>219</v>
      </c>
      <c r="D12" s="22">
        <v>44578.375</v>
      </c>
      <c r="E12" s="22">
        <v>44882.708333333299</v>
      </c>
      <c r="F12" s="22"/>
      <c r="G12" s="22"/>
      <c r="H12" s="31">
        <f>H14+H27+H32+H43</f>
        <v>905223.71888251347</v>
      </c>
      <c r="I12" s="39"/>
      <c r="J12" s="62">
        <f>SUM(L12:AJ12)</f>
        <v>0</v>
      </c>
      <c r="K12" s="52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81"/>
    </row>
    <row r="13" spans="1:45" x14ac:dyDescent="0.2">
      <c r="A13" s="5" t="s">
        <v>27</v>
      </c>
      <c r="B13" s="7" t="s">
        <v>28</v>
      </c>
      <c r="C13" s="26">
        <v>34</v>
      </c>
      <c r="D13" s="23">
        <v>44790.375</v>
      </c>
      <c r="E13" s="23">
        <v>44837.708333333299</v>
      </c>
      <c r="F13" s="23"/>
      <c r="G13" s="23"/>
      <c r="H13" s="23"/>
      <c r="I13" s="39"/>
      <c r="J13" s="62">
        <f t="shared" ref="J13:J76" si="12">SUM(L13:AJ13)</f>
        <v>0</v>
      </c>
      <c r="K13" s="52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81"/>
    </row>
    <row r="14" spans="1:45" x14ac:dyDescent="0.2">
      <c r="A14" s="5"/>
      <c r="B14" s="7"/>
      <c r="C14" s="26"/>
      <c r="D14" s="23"/>
      <c r="E14" s="23"/>
      <c r="F14" s="23"/>
      <c r="G14" s="23"/>
      <c r="H14" s="32">
        <f>SUM(H15:H26)</f>
        <v>276108.36224104266</v>
      </c>
      <c r="J14" s="62">
        <f t="shared" si="12"/>
        <v>0</v>
      </c>
      <c r="K14" s="52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81"/>
    </row>
    <row r="15" spans="1:45" x14ac:dyDescent="0.2">
      <c r="A15" s="1" t="s">
        <v>30</v>
      </c>
      <c r="B15" s="8" t="s">
        <v>31</v>
      </c>
      <c r="C15" s="27">
        <v>2</v>
      </c>
      <c r="D15" s="24">
        <v>44811.375</v>
      </c>
      <c r="E15" s="24">
        <v>44812.708333333299</v>
      </c>
      <c r="F15" s="24"/>
      <c r="G15" s="24"/>
      <c r="H15" s="33">
        <v>88180.99</v>
      </c>
      <c r="J15" s="62">
        <f t="shared" si="12"/>
        <v>0</v>
      </c>
      <c r="K15" s="52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5"/>
      <c r="AB15" s="74"/>
      <c r="AC15" s="74"/>
      <c r="AD15" s="74"/>
      <c r="AE15" s="74"/>
      <c r="AF15" s="74"/>
      <c r="AG15" s="74"/>
      <c r="AH15" s="74"/>
      <c r="AI15" s="74"/>
      <c r="AJ15" s="81"/>
    </row>
    <row r="16" spans="1:45" x14ac:dyDescent="0.2">
      <c r="A16" s="1"/>
      <c r="B16" s="8"/>
      <c r="C16" s="27">
        <v>2</v>
      </c>
      <c r="D16" s="24">
        <v>44811.375</v>
      </c>
      <c r="E16" s="24">
        <v>44812.708333333299</v>
      </c>
      <c r="F16" s="24"/>
      <c r="G16" s="24"/>
      <c r="J16" s="62">
        <f>SUM(L16:AJ16)</f>
        <v>88180.99</v>
      </c>
      <c r="K16" s="52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6">
        <f>H15</f>
        <v>88180.99</v>
      </c>
      <c r="AB16" s="74"/>
      <c r="AC16" s="74"/>
      <c r="AD16" s="74"/>
      <c r="AE16" s="74"/>
      <c r="AF16" s="74"/>
      <c r="AG16" s="74"/>
      <c r="AH16" s="74"/>
      <c r="AI16" s="74"/>
      <c r="AJ16" s="81"/>
    </row>
    <row r="17" spans="1:36" x14ac:dyDescent="0.2">
      <c r="A17" s="1" t="s">
        <v>33</v>
      </c>
      <c r="B17" s="8" t="s">
        <v>34</v>
      </c>
      <c r="C17" s="27">
        <f>E17-D17</f>
        <v>10</v>
      </c>
      <c r="D17" s="24">
        <v>44799</v>
      </c>
      <c r="E17" s="24">
        <v>44809</v>
      </c>
      <c r="F17" s="24"/>
      <c r="G17" s="34"/>
      <c r="H17" s="33">
        <v>27772.439513269921</v>
      </c>
      <c r="J17" s="62">
        <f t="shared" si="12"/>
        <v>0</v>
      </c>
      <c r="K17" s="52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81"/>
    </row>
    <row r="18" spans="1:36" x14ac:dyDescent="0.2">
      <c r="A18" s="1"/>
      <c r="B18" s="8"/>
      <c r="C18" s="27">
        <f>E18-D18</f>
        <v>10</v>
      </c>
      <c r="D18" s="24">
        <v>44799</v>
      </c>
      <c r="E18" s="24">
        <v>44809</v>
      </c>
      <c r="F18" s="24"/>
      <c r="G18" s="24"/>
      <c r="J18" s="62">
        <f t="shared" si="12"/>
        <v>27772.439513269921</v>
      </c>
      <c r="K18" s="52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  <c r="AA18" s="77">
        <f>H17</f>
        <v>27772.439513269921</v>
      </c>
      <c r="AB18" s="74"/>
      <c r="AC18" s="74"/>
      <c r="AD18" s="74"/>
      <c r="AE18" s="74"/>
      <c r="AF18" s="74"/>
      <c r="AG18" s="74"/>
      <c r="AH18" s="74"/>
      <c r="AI18" s="74"/>
      <c r="AJ18" s="81"/>
    </row>
    <row r="19" spans="1:36" x14ac:dyDescent="0.2">
      <c r="A19" s="1" t="s">
        <v>36</v>
      </c>
      <c r="B19" s="8" t="s">
        <v>37</v>
      </c>
      <c r="C19" s="27">
        <v>15</v>
      </c>
      <c r="D19" s="24">
        <v>44810.375</v>
      </c>
      <c r="E19" s="24">
        <v>44830.708333333299</v>
      </c>
      <c r="F19" s="24"/>
      <c r="G19" s="24"/>
      <c r="H19" s="33">
        <v>56280.381389389091</v>
      </c>
      <c r="J19" s="62">
        <f t="shared" si="12"/>
        <v>0</v>
      </c>
      <c r="K19" s="52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81"/>
    </row>
    <row r="20" spans="1:36" x14ac:dyDescent="0.2">
      <c r="A20" s="1"/>
      <c r="B20" s="8"/>
      <c r="C20" s="27">
        <v>15</v>
      </c>
      <c r="D20" s="24">
        <v>44810.375</v>
      </c>
      <c r="E20" s="24">
        <v>44830.708333333299</v>
      </c>
      <c r="F20" s="24"/>
      <c r="G20" s="24"/>
      <c r="J20" s="62">
        <f t="shared" si="12"/>
        <v>56280.381389389091</v>
      </c>
      <c r="K20" s="52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7">
        <f>H19</f>
        <v>56280.381389389091</v>
      </c>
      <c r="AC20" s="74"/>
      <c r="AD20" s="74"/>
      <c r="AE20" s="74"/>
      <c r="AF20" s="74"/>
      <c r="AG20" s="74"/>
      <c r="AH20" s="74"/>
      <c r="AI20" s="74"/>
      <c r="AJ20" s="81"/>
    </row>
    <row r="21" spans="1:36" x14ac:dyDescent="0.2">
      <c r="A21" s="1" t="s">
        <v>39</v>
      </c>
      <c r="B21" s="8" t="s">
        <v>40</v>
      </c>
      <c r="C21" s="27">
        <v>21</v>
      </c>
      <c r="D21" s="24">
        <v>44790.375</v>
      </c>
      <c r="E21" s="24">
        <v>44818.708333333299</v>
      </c>
      <c r="F21" s="24"/>
      <c r="G21" s="24"/>
      <c r="H21" s="33">
        <v>91584.015144465244</v>
      </c>
      <c r="J21" s="62">
        <f t="shared" si="12"/>
        <v>0</v>
      </c>
      <c r="K21" s="52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  <c r="AI21" s="74"/>
      <c r="AJ21" s="81"/>
    </row>
    <row r="22" spans="1:36" x14ac:dyDescent="0.2">
      <c r="A22" s="1"/>
      <c r="B22" s="8"/>
      <c r="C22" s="27">
        <v>21</v>
      </c>
      <c r="D22" s="24">
        <v>44790.375</v>
      </c>
      <c r="E22" s="24">
        <v>44818.708333333299</v>
      </c>
      <c r="F22" s="24"/>
      <c r="G22" s="24"/>
      <c r="J22" s="62">
        <f t="shared" si="12"/>
        <v>91584.015144465244</v>
      </c>
      <c r="K22" s="52"/>
      <c r="L22" s="74"/>
      <c r="M22" s="74"/>
      <c r="N22" s="74"/>
      <c r="O22" s="74"/>
      <c r="P22" s="74"/>
      <c r="Q22" s="74"/>
      <c r="R22" s="74"/>
      <c r="S22" s="74"/>
      <c r="T22" s="74"/>
      <c r="U22" s="74"/>
      <c r="V22" s="74"/>
      <c r="W22" s="74"/>
      <c r="X22" s="74"/>
      <c r="Y22" s="74"/>
      <c r="Z22" s="74"/>
      <c r="AA22" s="77">
        <f>H21</f>
        <v>91584.015144465244</v>
      </c>
      <c r="AB22" s="74"/>
      <c r="AC22" s="74"/>
      <c r="AD22" s="74"/>
      <c r="AE22" s="74"/>
      <c r="AF22" s="74"/>
      <c r="AG22" s="74"/>
      <c r="AH22" s="74"/>
      <c r="AI22" s="74"/>
      <c r="AJ22" s="81"/>
    </row>
    <row r="23" spans="1:36" x14ac:dyDescent="0.2">
      <c r="A23" s="1" t="s">
        <v>42</v>
      </c>
      <c r="B23" s="8" t="s">
        <v>43</v>
      </c>
      <c r="C23" s="27">
        <v>5</v>
      </c>
      <c r="D23" s="24">
        <v>44831.375</v>
      </c>
      <c r="E23" s="24">
        <v>44837.708333333299</v>
      </c>
      <c r="F23" s="24"/>
      <c r="G23" s="24"/>
      <c r="H23" s="33">
        <v>12089.376299166754</v>
      </c>
      <c r="J23" s="62">
        <f t="shared" si="12"/>
        <v>0</v>
      </c>
      <c r="K23" s="52"/>
      <c r="L23" s="74"/>
      <c r="M23" s="74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81"/>
    </row>
    <row r="24" spans="1:36" x14ac:dyDescent="0.2">
      <c r="A24" s="1"/>
      <c r="B24" s="8"/>
      <c r="C24" s="27">
        <v>5</v>
      </c>
      <c r="D24" s="24">
        <v>44831.375</v>
      </c>
      <c r="E24" s="24">
        <v>44837.708333333299</v>
      </c>
      <c r="F24" s="24"/>
      <c r="G24" s="24"/>
      <c r="J24" s="62">
        <f t="shared" si="12"/>
        <v>12089.376299166754</v>
      </c>
      <c r="K24" s="52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7">
        <f>H23</f>
        <v>12089.376299166754</v>
      </c>
      <c r="AD24" s="74"/>
      <c r="AE24" s="74"/>
      <c r="AF24" s="74"/>
      <c r="AG24" s="74"/>
      <c r="AH24" s="74"/>
      <c r="AI24" s="74"/>
      <c r="AJ24" s="81"/>
    </row>
    <row r="25" spans="1:36" x14ac:dyDescent="0.2">
      <c r="A25" s="1" t="s">
        <v>45</v>
      </c>
      <c r="B25" s="8" t="s">
        <v>46</v>
      </c>
      <c r="C25" s="27">
        <v>1</v>
      </c>
      <c r="D25" s="24">
        <v>44813.375</v>
      </c>
      <c r="E25" s="24">
        <v>44813.708333333299</v>
      </c>
      <c r="F25" s="24"/>
      <c r="G25" s="24"/>
      <c r="H25" s="33">
        <v>201.15989475164605</v>
      </c>
      <c r="J25" s="62">
        <f t="shared" si="12"/>
        <v>0</v>
      </c>
      <c r="K25" s="52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74"/>
      <c r="AA25" s="75"/>
      <c r="AB25" s="74"/>
      <c r="AC25" s="74"/>
      <c r="AD25" s="74"/>
      <c r="AE25" s="74"/>
      <c r="AF25" s="74"/>
      <c r="AG25" s="74"/>
      <c r="AH25" s="74"/>
      <c r="AI25" s="74"/>
      <c r="AJ25" s="81"/>
    </row>
    <row r="26" spans="1:36" x14ac:dyDescent="0.2">
      <c r="A26" s="41"/>
      <c r="B26" s="42"/>
      <c r="C26" s="43">
        <v>1</v>
      </c>
      <c r="D26" s="24">
        <v>44813.375</v>
      </c>
      <c r="E26" s="24">
        <v>44813.708333333299</v>
      </c>
      <c r="F26" s="44"/>
      <c r="G26" s="44"/>
      <c r="J26" s="62">
        <f t="shared" si="12"/>
        <v>201.15989475164605</v>
      </c>
      <c r="K26" s="52"/>
      <c r="L26" s="74"/>
      <c r="M26" s="74"/>
      <c r="N26" s="74"/>
      <c r="O26" s="74"/>
      <c r="P26" s="74"/>
      <c r="Q26" s="74"/>
      <c r="R26" s="74"/>
      <c r="S26" s="74"/>
      <c r="T26" s="74"/>
      <c r="U26" s="74"/>
      <c r="V26" s="74"/>
      <c r="W26" s="74"/>
      <c r="X26" s="74"/>
      <c r="Y26" s="74"/>
      <c r="Z26" s="74"/>
      <c r="AA26" s="76">
        <f>H25</f>
        <v>201.15989475164605</v>
      </c>
      <c r="AB26" s="74"/>
      <c r="AC26" s="74"/>
      <c r="AD26" s="74"/>
      <c r="AE26" s="74"/>
      <c r="AF26" s="74"/>
      <c r="AG26" s="74"/>
      <c r="AH26" s="74"/>
      <c r="AI26" s="74"/>
      <c r="AJ26" s="81"/>
    </row>
    <row r="27" spans="1:36" x14ac:dyDescent="0.2">
      <c r="A27" s="5" t="s">
        <v>48</v>
      </c>
      <c r="B27" s="7" t="s">
        <v>49</v>
      </c>
      <c r="C27" s="26">
        <v>21</v>
      </c>
      <c r="D27" s="23">
        <v>44819.375</v>
      </c>
      <c r="E27" s="23">
        <v>44847.708333333299</v>
      </c>
      <c r="F27" s="23"/>
      <c r="G27" s="23"/>
      <c r="H27" s="32">
        <f>SUM(H28:H31)</f>
        <v>24532.285728060997</v>
      </c>
      <c r="J27" s="62">
        <f t="shared" si="12"/>
        <v>0</v>
      </c>
      <c r="K27" s="52"/>
      <c r="L27" s="74"/>
      <c r="M27" s="74"/>
      <c r="N27" s="74"/>
      <c r="O27" s="74"/>
      <c r="P27" s="74"/>
      <c r="Q27" s="74"/>
      <c r="R27" s="74"/>
      <c r="S27" s="74"/>
      <c r="T27" s="74"/>
      <c r="U27" s="74"/>
      <c r="V27" s="74"/>
      <c r="W27" s="74"/>
      <c r="X27" s="74"/>
      <c r="Y27" s="74"/>
      <c r="Z27" s="74"/>
      <c r="AA27" s="74"/>
      <c r="AB27" s="77"/>
      <c r="AC27" s="77"/>
      <c r="AD27" s="74"/>
      <c r="AE27" s="74"/>
      <c r="AF27" s="74"/>
      <c r="AG27" s="74"/>
      <c r="AH27" s="74"/>
      <c r="AI27" s="74"/>
      <c r="AJ27" s="81"/>
    </row>
    <row r="28" spans="1:36" x14ac:dyDescent="0.2">
      <c r="A28" s="1" t="s">
        <v>50</v>
      </c>
      <c r="B28" s="8" t="s">
        <v>37</v>
      </c>
      <c r="C28" s="27">
        <v>3</v>
      </c>
      <c r="D28" s="24">
        <v>44831.375</v>
      </c>
      <c r="E28" s="24">
        <v>44833.708333333299</v>
      </c>
      <c r="F28" s="24"/>
      <c r="G28" s="24"/>
      <c r="H28" s="33">
        <v>3555.451405436841</v>
      </c>
      <c r="J28" s="62">
        <f t="shared" si="12"/>
        <v>0</v>
      </c>
      <c r="K28" s="52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  <c r="AA28" s="74"/>
      <c r="AB28" s="75"/>
      <c r="AC28" s="74"/>
      <c r="AD28" s="74"/>
      <c r="AE28" s="74"/>
      <c r="AF28" s="74"/>
      <c r="AG28" s="74"/>
      <c r="AH28" s="74"/>
      <c r="AI28" s="74"/>
      <c r="AJ28" s="81"/>
    </row>
    <row r="29" spans="1:36" x14ac:dyDescent="0.2">
      <c r="A29" s="1"/>
      <c r="B29" s="8"/>
      <c r="C29" s="27"/>
      <c r="D29" s="24">
        <v>44831.375</v>
      </c>
      <c r="E29" s="24">
        <v>44833.708333333299</v>
      </c>
      <c r="F29" s="24"/>
      <c r="G29" s="24"/>
      <c r="H29" s="33"/>
      <c r="J29" s="62">
        <f t="shared" si="12"/>
        <v>3555.451405436841</v>
      </c>
      <c r="K29" s="52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6">
        <f>H28</f>
        <v>3555.451405436841</v>
      </c>
      <c r="AC29" s="74"/>
      <c r="AD29" s="74"/>
      <c r="AE29" s="74"/>
      <c r="AF29" s="74"/>
      <c r="AG29" s="74"/>
      <c r="AH29" s="74"/>
      <c r="AI29" s="74"/>
      <c r="AJ29" s="81"/>
    </row>
    <row r="30" spans="1:36" x14ac:dyDescent="0.2">
      <c r="A30" s="1" t="s">
        <v>52</v>
      </c>
      <c r="B30" s="8" t="s">
        <v>40</v>
      </c>
      <c r="C30" s="27">
        <v>21</v>
      </c>
      <c r="D30" s="24">
        <v>44819.375</v>
      </c>
      <c r="E30" s="24">
        <v>44847.708333333299</v>
      </c>
      <c r="F30" s="24"/>
      <c r="G30" s="24"/>
      <c r="H30" s="33">
        <v>20976.834322624156</v>
      </c>
      <c r="J30" s="62">
        <f t="shared" si="12"/>
        <v>20976.834322624156</v>
      </c>
      <c r="K30" s="52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4"/>
      <c r="AB30" s="77">
        <f>H30/2</f>
        <v>10488.417161312078</v>
      </c>
      <c r="AC30" s="77">
        <f>H30/2</f>
        <v>10488.417161312078</v>
      </c>
      <c r="AD30" s="74"/>
      <c r="AE30" s="74"/>
      <c r="AF30" s="74"/>
      <c r="AG30" s="74"/>
      <c r="AH30" s="74"/>
      <c r="AI30" s="74"/>
      <c r="AJ30" s="81"/>
    </row>
    <row r="31" spans="1:36" x14ac:dyDescent="0.2">
      <c r="A31" s="41"/>
      <c r="B31" s="42"/>
      <c r="C31" s="43"/>
      <c r="D31" s="24">
        <v>44819.375</v>
      </c>
      <c r="E31" s="24">
        <v>44847.708333333299</v>
      </c>
      <c r="F31" s="44"/>
      <c r="G31" s="44"/>
      <c r="H31" s="45"/>
      <c r="J31" s="62">
        <f t="shared" si="12"/>
        <v>0</v>
      </c>
      <c r="K31" s="52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81"/>
    </row>
    <row r="32" spans="1:36" x14ac:dyDescent="0.2">
      <c r="A32" s="5" t="s">
        <v>53</v>
      </c>
      <c r="B32" s="7" t="s">
        <v>54</v>
      </c>
      <c r="C32" s="26">
        <v>219</v>
      </c>
      <c r="D32" s="23">
        <v>44578.375</v>
      </c>
      <c r="E32" s="23">
        <v>44882.708333333299</v>
      </c>
      <c r="F32" s="23"/>
      <c r="G32" s="23"/>
      <c r="H32" s="32">
        <f>SUM(H33:H42)</f>
        <v>134259.52414524197</v>
      </c>
      <c r="J32" s="62">
        <f t="shared" si="12"/>
        <v>0</v>
      </c>
      <c r="K32" s="52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81"/>
    </row>
    <row r="33" spans="1:36" x14ac:dyDescent="0.2">
      <c r="A33" s="1" t="s">
        <v>55</v>
      </c>
      <c r="B33" s="8" t="s">
        <v>56</v>
      </c>
      <c r="C33" s="27">
        <v>7</v>
      </c>
      <c r="D33" s="24">
        <v>44827.375</v>
      </c>
      <c r="E33" s="24">
        <v>44837.708333333299</v>
      </c>
      <c r="F33" s="24"/>
      <c r="G33" s="24"/>
      <c r="H33" s="33">
        <v>995.147421544807</v>
      </c>
      <c r="J33" s="62">
        <f t="shared" si="12"/>
        <v>995.147421544807</v>
      </c>
      <c r="K33" s="52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74"/>
      <c r="AB33" s="74"/>
      <c r="AC33" s="77">
        <f>H33</f>
        <v>995.147421544807</v>
      </c>
      <c r="AD33" s="74"/>
      <c r="AE33" s="74"/>
      <c r="AF33" s="74"/>
      <c r="AG33" s="74"/>
      <c r="AH33" s="74"/>
      <c r="AI33" s="74"/>
      <c r="AJ33" s="81"/>
    </row>
    <row r="34" spans="1:36" x14ac:dyDescent="0.2">
      <c r="A34" s="1"/>
      <c r="B34" s="8"/>
      <c r="C34" s="27"/>
      <c r="D34" s="24">
        <v>44827.375</v>
      </c>
      <c r="E34" s="24">
        <v>44837.708333333299</v>
      </c>
      <c r="F34" s="24"/>
      <c r="G34" s="24"/>
      <c r="H34" s="33"/>
      <c r="J34" s="62">
        <f t="shared" si="12"/>
        <v>0</v>
      </c>
      <c r="K34" s="52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81"/>
    </row>
    <row r="35" spans="1:36" x14ac:dyDescent="0.2">
      <c r="A35" s="1" t="s">
        <v>57</v>
      </c>
      <c r="B35" s="8" t="s">
        <v>58</v>
      </c>
      <c r="C35" s="27">
        <v>5</v>
      </c>
      <c r="D35" s="24">
        <v>44578.375</v>
      </c>
      <c r="E35" s="24">
        <v>44582.708333333299</v>
      </c>
      <c r="F35" s="24"/>
      <c r="G35" s="24"/>
      <c r="H35" s="33">
        <v>1675.267652271116</v>
      </c>
      <c r="J35" s="62">
        <f t="shared" si="12"/>
        <v>1675.267652271116</v>
      </c>
      <c r="K35" s="52"/>
      <c r="L35" s="77">
        <f>H35</f>
        <v>1675.267652271116</v>
      </c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81"/>
    </row>
    <row r="36" spans="1:36" x14ac:dyDescent="0.2">
      <c r="A36" s="1"/>
      <c r="B36" s="8"/>
      <c r="C36" s="27"/>
      <c r="D36" s="24">
        <v>44578.375</v>
      </c>
      <c r="E36" s="24">
        <v>44582.708333333299</v>
      </c>
      <c r="F36" s="24"/>
      <c r="G36" s="24"/>
      <c r="H36" s="33"/>
      <c r="J36" s="62">
        <f t="shared" si="12"/>
        <v>0</v>
      </c>
      <c r="K36" s="52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81"/>
    </row>
    <row r="37" spans="1:36" x14ac:dyDescent="0.2">
      <c r="A37" s="1" t="s">
        <v>59</v>
      </c>
      <c r="B37" s="8" t="s">
        <v>60</v>
      </c>
      <c r="C37" s="27">
        <v>10</v>
      </c>
      <c r="D37" s="24">
        <v>44848.375</v>
      </c>
      <c r="E37" s="24">
        <v>44861.708333333299</v>
      </c>
      <c r="F37" s="24"/>
      <c r="G37" s="24"/>
      <c r="H37" s="33">
        <v>63823.636962575401</v>
      </c>
      <c r="J37" s="62">
        <f t="shared" si="12"/>
        <v>63823.636962575401</v>
      </c>
      <c r="K37" s="52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7">
        <f>H37</f>
        <v>63823.636962575401</v>
      </c>
      <c r="AE37" s="74"/>
      <c r="AF37" s="74"/>
      <c r="AG37" s="74"/>
      <c r="AH37" s="74"/>
      <c r="AI37" s="74"/>
      <c r="AJ37" s="81"/>
    </row>
    <row r="38" spans="1:36" x14ac:dyDescent="0.2">
      <c r="A38" s="1"/>
      <c r="B38" s="8"/>
      <c r="C38" s="27"/>
      <c r="D38" s="24">
        <v>44848.375</v>
      </c>
      <c r="E38" s="24">
        <v>44861.708333333299</v>
      </c>
      <c r="F38" s="24"/>
      <c r="G38" s="24"/>
      <c r="H38" s="33"/>
      <c r="J38" s="62">
        <f t="shared" si="12"/>
        <v>0</v>
      </c>
      <c r="K38" s="52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81"/>
    </row>
    <row r="39" spans="1:36" x14ac:dyDescent="0.2">
      <c r="A39" s="1" t="s">
        <v>62</v>
      </c>
      <c r="B39" s="8" t="s">
        <v>63</v>
      </c>
      <c r="C39" s="27">
        <v>15</v>
      </c>
      <c r="D39" s="24">
        <v>44862.375</v>
      </c>
      <c r="E39" s="24">
        <v>44882.708333333299</v>
      </c>
      <c r="F39" s="24"/>
      <c r="G39" s="24"/>
      <c r="H39" s="33">
        <v>65466.642405594845</v>
      </c>
      <c r="J39" s="62">
        <f t="shared" si="12"/>
        <v>65466.642405594845</v>
      </c>
      <c r="K39" s="52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7">
        <f>H39/2</f>
        <v>32733.321202797422</v>
      </c>
      <c r="AF39" s="77">
        <f>H39/2</f>
        <v>32733.321202797422</v>
      </c>
      <c r="AG39" s="74"/>
      <c r="AH39" s="74"/>
      <c r="AI39" s="74"/>
      <c r="AJ39" s="81"/>
    </row>
    <row r="40" spans="1:36" x14ac:dyDescent="0.2">
      <c r="A40" s="1"/>
      <c r="B40" s="8"/>
      <c r="C40" s="27"/>
      <c r="D40" s="24">
        <v>44862.375</v>
      </c>
      <c r="E40" s="24">
        <v>44882.708333333299</v>
      </c>
      <c r="F40" s="24"/>
      <c r="G40" s="24"/>
      <c r="H40" s="33"/>
      <c r="J40" s="62">
        <f t="shared" si="12"/>
        <v>0</v>
      </c>
      <c r="K40" s="52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81"/>
    </row>
    <row r="41" spans="1:36" x14ac:dyDescent="0.2">
      <c r="A41" s="1" t="s">
        <v>64</v>
      </c>
      <c r="B41" s="8" t="s">
        <v>65</v>
      </c>
      <c r="C41" s="27">
        <v>5</v>
      </c>
      <c r="D41" s="24">
        <v>44578.375</v>
      </c>
      <c r="E41" s="24">
        <v>44582.708333333299</v>
      </c>
      <c r="F41" s="24"/>
      <c r="G41" s="24"/>
      <c r="H41" s="33">
        <v>2298.8297032558144</v>
      </c>
      <c r="J41" s="62">
        <f t="shared" si="12"/>
        <v>2298.8297032558144</v>
      </c>
      <c r="K41" s="52"/>
      <c r="L41" s="77">
        <f>H41</f>
        <v>2298.8297032558144</v>
      </c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81"/>
    </row>
    <row r="42" spans="1:36" x14ac:dyDescent="0.2">
      <c r="A42" s="41"/>
      <c r="B42" s="42"/>
      <c r="C42" s="43"/>
      <c r="D42" s="24">
        <v>44578.375</v>
      </c>
      <c r="E42" s="24">
        <v>44582.708333333299</v>
      </c>
      <c r="F42" s="44"/>
      <c r="G42" s="44"/>
      <c r="H42" s="45"/>
      <c r="J42" s="62">
        <f t="shared" si="12"/>
        <v>0</v>
      </c>
      <c r="K42" s="52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74"/>
      <c r="W42" s="74"/>
      <c r="X42" s="74"/>
      <c r="Y42" s="74"/>
      <c r="Z42" s="74"/>
      <c r="AA42" s="74"/>
      <c r="AB42" s="74"/>
      <c r="AC42" s="74"/>
      <c r="AD42" s="74"/>
      <c r="AE42" s="74"/>
      <c r="AF42" s="74"/>
      <c r="AG42" s="74"/>
      <c r="AH42" s="74"/>
      <c r="AI42" s="74"/>
      <c r="AJ42" s="81"/>
    </row>
    <row r="43" spans="1:36" x14ac:dyDescent="0.2">
      <c r="A43" s="5" t="s">
        <v>66</v>
      </c>
      <c r="B43" s="7" t="s">
        <v>67</v>
      </c>
      <c r="C43" s="26">
        <v>48</v>
      </c>
      <c r="D43" s="23">
        <v>44761.375</v>
      </c>
      <c r="E43" s="23">
        <v>44826.708333333299</v>
      </c>
      <c r="F43" s="23"/>
      <c r="G43" s="23"/>
      <c r="H43" s="32">
        <f>SUM(H45:H54)</f>
        <v>470323.54676816787</v>
      </c>
      <c r="J43" s="62">
        <f t="shared" si="12"/>
        <v>0</v>
      </c>
      <c r="K43" s="52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81"/>
    </row>
    <row r="44" spans="1:36" x14ac:dyDescent="0.2">
      <c r="A44" s="5"/>
      <c r="B44" s="7"/>
      <c r="C44" s="26"/>
      <c r="D44" s="23"/>
      <c r="E44" s="23"/>
      <c r="F44" s="23"/>
      <c r="G44" s="23"/>
      <c r="H44" s="32"/>
      <c r="J44" s="62">
        <f t="shared" si="12"/>
        <v>0</v>
      </c>
      <c r="K44" s="52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81"/>
    </row>
    <row r="45" spans="1:36" x14ac:dyDescent="0.2">
      <c r="A45" s="1" t="s">
        <v>69</v>
      </c>
      <c r="B45" s="8" t="s">
        <v>70</v>
      </c>
      <c r="C45" s="27">
        <v>5</v>
      </c>
      <c r="D45" s="24">
        <v>44820.375</v>
      </c>
      <c r="E45" s="24">
        <v>44826.708333333299</v>
      </c>
      <c r="F45" s="24"/>
      <c r="G45" s="24"/>
      <c r="H45" s="33">
        <v>162461.67256109708</v>
      </c>
      <c r="J45" s="62">
        <f t="shared" si="12"/>
        <v>0</v>
      </c>
      <c r="K45" s="52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5"/>
      <c r="AC45" s="74"/>
      <c r="AD45" s="74"/>
      <c r="AE45" s="74"/>
      <c r="AF45" s="74"/>
      <c r="AG45" s="74"/>
      <c r="AH45" s="74"/>
      <c r="AI45" s="74"/>
      <c r="AJ45" s="81"/>
    </row>
    <row r="46" spans="1:36" x14ac:dyDescent="0.2">
      <c r="A46" s="1"/>
      <c r="B46" s="8"/>
      <c r="C46" s="27"/>
      <c r="D46" s="24">
        <v>44820.375</v>
      </c>
      <c r="E46" s="24">
        <v>44826.708333333299</v>
      </c>
      <c r="F46" s="24"/>
      <c r="G46" s="24"/>
      <c r="H46" s="33"/>
      <c r="J46" s="62">
        <f t="shared" si="12"/>
        <v>162461.67256109708</v>
      </c>
      <c r="K46" s="52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6">
        <f>H45</f>
        <v>162461.67256109708</v>
      </c>
      <c r="AC46" s="74"/>
      <c r="AD46" s="74"/>
      <c r="AE46" s="74"/>
      <c r="AF46" s="74"/>
      <c r="AG46" s="74"/>
      <c r="AH46" s="74"/>
      <c r="AI46" s="74"/>
      <c r="AJ46" s="81"/>
    </row>
    <row r="47" spans="1:36" x14ac:dyDescent="0.2">
      <c r="A47" s="1" t="s">
        <v>71</v>
      </c>
      <c r="B47" s="8" t="s">
        <v>34</v>
      </c>
      <c r="C47" s="27">
        <v>7</v>
      </c>
      <c r="D47" s="24">
        <v>44790.375</v>
      </c>
      <c r="E47" s="24">
        <v>44798.708333333299</v>
      </c>
      <c r="F47" s="24"/>
      <c r="G47" s="24"/>
      <c r="H47" s="33">
        <v>15619.305675856896</v>
      </c>
      <c r="J47" s="62">
        <f t="shared" si="12"/>
        <v>0</v>
      </c>
      <c r="K47" s="52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5"/>
      <c r="AA47" s="74"/>
      <c r="AB47" s="74"/>
      <c r="AC47" s="74"/>
      <c r="AD47" s="74"/>
      <c r="AE47" s="74"/>
      <c r="AF47" s="74"/>
      <c r="AG47" s="74"/>
      <c r="AH47" s="74"/>
      <c r="AI47" s="74"/>
      <c r="AJ47" s="81"/>
    </row>
    <row r="48" spans="1:36" x14ac:dyDescent="0.2">
      <c r="A48" s="1"/>
      <c r="B48" s="8"/>
      <c r="C48" s="27"/>
      <c r="D48" s="24">
        <v>44790.375</v>
      </c>
      <c r="E48" s="24">
        <v>44798.708333333299</v>
      </c>
      <c r="F48" s="24"/>
      <c r="G48" s="24"/>
      <c r="H48" s="33"/>
      <c r="J48" s="62">
        <f t="shared" si="12"/>
        <v>15619.305675856896</v>
      </c>
      <c r="K48" s="52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6">
        <f>H47</f>
        <v>15619.305675856896</v>
      </c>
      <c r="AA48" s="74"/>
      <c r="AB48" s="74"/>
      <c r="AC48" s="74"/>
      <c r="AD48" s="74"/>
      <c r="AE48" s="74"/>
      <c r="AF48" s="74"/>
      <c r="AG48" s="74"/>
      <c r="AH48" s="74"/>
      <c r="AI48" s="74"/>
      <c r="AJ48" s="81"/>
    </row>
    <row r="49" spans="1:36" x14ac:dyDescent="0.2">
      <c r="A49" s="1" t="s">
        <v>72</v>
      </c>
      <c r="B49" s="8" t="s">
        <v>37</v>
      </c>
      <c r="C49" s="27">
        <v>15</v>
      </c>
      <c r="D49" s="24">
        <v>44799.375</v>
      </c>
      <c r="E49" s="24">
        <v>44819.708333333299</v>
      </c>
      <c r="F49" s="24"/>
      <c r="G49" s="24"/>
      <c r="H49" s="33">
        <v>133419.09237681152</v>
      </c>
      <c r="J49" s="62">
        <f t="shared" si="12"/>
        <v>133419.09237681152</v>
      </c>
      <c r="K49" s="52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  <c r="AA49" s="77">
        <f>H49</f>
        <v>133419.09237681152</v>
      </c>
      <c r="AB49" s="74"/>
      <c r="AC49" s="74"/>
      <c r="AD49" s="74"/>
      <c r="AE49" s="74"/>
      <c r="AF49" s="74"/>
      <c r="AG49" s="74"/>
      <c r="AH49" s="74"/>
      <c r="AI49" s="74"/>
      <c r="AJ49" s="81"/>
    </row>
    <row r="50" spans="1:36" x14ac:dyDescent="0.2">
      <c r="A50" s="1"/>
      <c r="B50" s="8"/>
      <c r="C50" s="27"/>
      <c r="D50" s="24">
        <v>44799.375</v>
      </c>
      <c r="E50" s="24">
        <v>44819.708333333299</v>
      </c>
      <c r="F50" s="24"/>
      <c r="G50" s="24"/>
      <c r="H50" s="33"/>
      <c r="J50" s="62">
        <f t="shared" si="12"/>
        <v>0</v>
      </c>
      <c r="K50" s="52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81"/>
    </row>
    <row r="51" spans="1:36" x14ac:dyDescent="0.2">
      <c r="A51" s="1" t="s">
        <v>73</v>
      </c>
      <c r="B51" s="8" t="s">
        <v>40</v>
      </c>
      <c r="C51" s="27">
        <v>21</v>
      </c>
      <c r="D51" s="24">
        <v>44761.375</v>
      </c>
      <c r="E51" s="24">
        <v>44789.708333333299</v>
      </c>
      <c r="F51" s="24"/>
      <c r="G51" s="24"/>
      <c r="H51" s="33">
        <v>138973.90770700198</v>
      </c>
      <c r="J51" s="62">
        <f t="shared" si="12"/>
        <v>138973.90770700198</v>
      </c>
      <c r="K51" s="52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7">
        <f>H51/2</f>
        <v>69486.953853500992</v>
      </c>
      <c r="Z51" s="77">
        <f>H51/2</f>
        <v>69486.953853500992</v>
      </c>
      <c r="AA51" s="74"/>
      <c r="AB51" s="74"/>
      <c r="AC51" s="74"/>
      <c r="AD51" s="74"/>
      <c r="AE51" s="74"/>
      <c r="AF51" s="74"/>
      <c r="AG51" s="74"/>
      <c r="AH51" s="74"/>
      <c r="AI51" s="74"/>
      <c r="AJ51" s="81"/>
    </row>
    <row r="52" spans="1:36" x14ac:dyDescent="0.2">
      <c r="A52" s="1"/>
      <c r="B52" s="8"/>
      <c r="C52" s="27"/>
      <c r="D52" s="24">
        <v>44761.375</v>
      </c>
      <c r="E52" s="24">
        <v>44789.708333333299</v>
      </c>
      <c r="F52" s="24"/>
      <c r="G52" s="24"/>
      <c r="H52" s="33"/>
      <c r="J52" s="62">
        <f t="shared" si="12"/>
        <v>0</v>
      </c>
      <c r="K52" s="52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81"/>
    </row>
    <row r="53" spans="1:36" x14ac:dyDescent="0.2">
      <c r="A53" s="1" t="s">
        <v>74</v>
      </c>
      <c r="B53" s="8" t="s">
        <v>43</v>
      </c>
      <c r="C53" s="27">
        <v>5</v>
      </c>
      <c r="D53" s="24">
        <v>44820.375</v>
      </c>
      <c r="E53" s="24">
        <v>44826.708333333299</v>
      </c>
      <c r="F53" s="24"/>
      <c r="G53" s="24"/>
      <c r="H53" s="33">
        <v>19849.568447400325</v>
      </c>
      <c r="J53" s="62">
        <f t="shared" si="12"/>
        <v>0</v>
      </c>
      <c r="K53" s="52"/>
      <c r="L53" s="74"/>
      <c r="M53" s="74"/>
      <c r="N53" s="74"/>
      <c r="O53" s="74"/>
      <c r="P53" s="74"/>
      <c r="Q53" s="74"/>
      <c r="R53" s="74"/>
      <c r="S53" s="74"/>
      <c r="T53" s="74"/>
      <c r="U53" s="74"/>
      <c r="V53" s="74"/>
      <c r="W53" s="74"/>
      <c r="X53" s="74"/>
      <c r="Y53" s="74"/>
      <c r="Z53" s="74"/>
      <c r="AA53" s="74"/>
      <c r="AB53" s="75"/>
      <c r="AC53" s="74"/>
      <c r="AD53" s="74"/>
      <c r="AE53" s="74"/>
      <c r="AF53" s="74"/>
      <c r="AG53" s="74"/>
      <c r="AH53" s="74"/>
      <c r="AI53" s="74"/>
      <c r="AJ53" s="81"/>
    </row>
    <row r="54" spans="1:36" x14ac:dyDescent="0.2">
      <c r="A54" s="1"/>
      <c r="B54" s="8"/>
      <c r="C54" s="27"/>
      <c r="D54" s="24">
        <v>44820.375</v>
      </c>
      <c r="E54" s="24">
        <v>44826.708333333299</v>
      </c>
      <c r="F54" s="24"/>
      <c r="G54" s="24"/>
      <c r="H54" s="33"/>
      <c r="J54" s="62">
        <f t="shared" si="12"/>
        <v>19849.568447400325</v>
      </c>
      <c r="K54" s="52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6">
        <f>H53</f>
        <v>19849.568447400325</v>
      </c>
      <c r="AC54" s="74"/>
      <c r="AD54" s="74"/>
      <c r="AE54" s="74"/>
      <c r="AF54" s="74"/>
      <c r="AG54" s="74"/>
      <c r="AH54" s="74"/>
      <c r="AI54" s="74"/>
      <c r="AJ54" s="81"/>
    </row>
    <row r="55" spans="1:36" x14ac:dyDescent="0.2">
      <c r="A55" s="4" t="s">
        <v>75</v>
      </c>
      <c r="B55" s="6" t="s">
        <v>76</v>
      </c>
      <c r="C55" s="25">
        <v>131</v>
      </c>
      <c r="D55" s="22">
        <v>44578.375</v>
      </c>
      <c r="E55" s="22">
        <v>44760.708333333299</v>
      </c>
      <c r="F55" s="22"/>
      <c r="G55" s="22"/>
      <c r="H55" s="31">
        <v>568480.96676789201</v>
      </c>
      <c r="J55" s="62">
        <f t="shared" si="12"/>
        <v>0</v>
      </c>
      <c r="K55" s="52"/>
      <c r="L55" s="74"/>
      <c r="M55" s="74"/>
      <c r="N55" s="74"/>
      <c r="O55" s="74"/>
      <c r="P55" s="74"/>
      <c r="Q55" s="74"/>
      <c r="R55" s="74"/>
      <c r="S55" s="74"/>
      <c r="T55" s="74"/>
      <c r="U55" s="74"/>
      <c r="V55" s="74"/>
      <c r="W55" s="74"/>
      <c r="X55" s="74"/>
      <c r="Y55" s="74"/>
      <c r="Z55" s="74"/>
      <c r="AA55" s="74"/>
      <c r="AB55" s="74"/>
      <c r="AC55" s="74"/>
      <c r="AD55" s="74"/>
      <c r="AE55" s="74"/>
      <c r="AF55" s="74"/>
      <c r="AG55" s="74"/>
      <c r="AH55" s="74"/>
      <c r="AI55" s="74"/>
      <c r="AJ55" s="81"/>
    </row>
    <row r="56" spans="1:36" x14ac:dyDescent="0.2">
      <c r="A56" s="5" t="s">
        <v>78</v>
      </c>
      <c r="B56" s="7" t="s">
        <v>79</v>
      </c>
      <c r="C56" s="26">
        <v>36</v>
      </c>
      <c r="D56" s="23">
        <v>44599.375</v>
      </c>
      <c r="E56" s="23">
        <v>44648.708333333299</v>
      </c>
      <c r="F56" s="23"/>
      <c r="G56" s="23"/>
      <c r="H56" s="32">
        <f>SUM(H57:H60)</f>
        <v>70008.99859164613</v>
      </c>
      <c r="J56" s="62">
        <f t="shared" si="12"/>
        <v>0</v>
      </c>
      <c r="K56" s="52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4"/>
      <c r="AB56" s="74"/>
      <c r="AC56" s="74"/>
      <c r="AD56" s="74"/>
      <c r="AE56" s="74"/>
      <c r="AF56" s="74"/>
      <c r="AG56" s="74"/>
      <c r="AH56" s="74"/>
      <c r="AI56" s="74"/>
      <c r="AJ56" s="81"/>
    </row>
    <row r="57" spans="1:36" x14ac:dyDescent="0.2">
      <c r="A57" s="1" t="s">
        <v>81</v>
      </c>
      <c r="B57" s="8" t="s">
        <v>82</v>
      </c>
      <c r="C57" s="27">
        <v>15</v>
      </c>
      <c r="D57" s="24">
        <v>44599.375</v>
      </c>
      <c r="E57" s="24">
        <v>44617.708333333299</v>
      </c>
      <c r="F57" s="24"/>
      <c r="G57" s="24"/>
      <c r="H57" s="33">
        <v>20112.273831755283</v>
      </c>
      <c r="J57" s="62">
        <f t="shared" si="12"/>
        <v>20112.273831755283</v>
      </c>
      <c r="K57" s="52"/>
      <c r="L57" s="74"/>
      <c r="M57" s="74"/>
      <c r="N57" s="77">
        <f>H57</f>
        <v>20112.273831755283</v>
      </c>
      <c r="O57" s="74"/>
      <c r="P57" s="74"/>
      <c r="Q57" s="74"/>
      <c r="R57" s="74"/>
      <c r="S57" s="74"/>
      <c r="T57" s="74"/>
      <c r="U57" s="74"/>
      <c r="V57" s="74"/>
      <c r="W57" s="74"/>
      <c r="X57" s="74"/>
      <c r="Y57" s="74"/>
      <c r="Z57" s="74"/>
      <c r="AA57" s="74"/>
      <c r="AB57" s="74"/>
      <c r="AC57" s="74"/>
      <c r="AD57" s="74"/>
      <c r="AE57" s="74"/>
      <c r="AF57" s="74"/>
      <c r="AG57" s="74"/>
      <c r="AH57" s="74"/>
      <c r="AI57" s="74"/>
      <c r="AJ57" s="81"/>
    </row>
    <row r="58" spans="1:36" x14ac:dyDescent="0.2">
      <c r="A58" s="1"/>
      <c r="B58" s="8"/>
      <c r="C58" s="27"/>
      <c r="D58" s="24">
        <v>44599.375</v>
      </c>
      <c r="E58" s="24">
        <v>44617.708333333299</v>
      </c>
      <c r="F58" s="24"/>
      <c r="G58" s="24"/>
      <c r="H58" s="33"/>
      <c r="J58" s="62">
        <f t="shared" si="12"/>
        <v>0</v>
      </c>
      <c r="K58" s="52"/>
      <c r="L58" s="74"/>
      <c r="M58" s="74"/>
      <c r="N58" s="74"/>
      <c r="O58" s="74"/>
      <c r="P58" s="74"/>
      <c r="Q58" s="74"/>
      <c r="R58" s="74"/>
      <c r="S58" s="74"/>
      <c r="T58" s="74"/>
      <c r="U58" s="74"/>
      <c r="V58" s="74"/>
      <c r="W58" s="74"/>
      <c r="X58" s="74"/>
      <c r="Y58" s="74"/>
      <c r="Z58" s="74"/>
      <c r="AA58" s="74"/>
      <c r="AB58" s="74"/>
      <c r="AC58" s="74"/>
      <c r="AD58" s="74"/>
      <c r="AE58" s="74"/>
      <c r="AF58" s="74"/>
      <c r="AG58" s="74"/>
      <c r="AH58" s="74"/>
      <c r="AI58" s="74"/>
      <c r="AJ58" s="81"/>
    </row>
    <row r="59" spans="1:36" x14ac:dyDescent="0.2">
      <c r="A59" s="1" t="s">
        <v>83</v>
      </c>
      <c r="B59" s="8" t="s">
        <v>84</v>
      </c>
      <c r="C59" s="27">
        <v>21</v>
      </c>
      <c r="D59" s="24">
        <v>44620.375</v>
      </c>
      <c r="E59" s="24">
        <v>44648.708333333299</v>
      </c>
      <c r="F59" s="24"/>
      <c r="G59" s="24"/>
      <c r="H59" s="33">
        <v>49896.724759890843</v>
      </c>
      <c r="J59" s="62">
        <f t="shared" si="12"/>
        <v>49896.724759890843</v>
      </c>
      <c r="K59" s="52"/>
      <c r="L59" s="74"/>
      <c r="M59" s="74"/>
      <c r="N59" s="74"/>
      <c r="O59" s="77">
        <f>H59/2</f>
        <v>24948.362379945422</v>
      </c>
      <c r="P59" s="77">
        <f>H59/2</f>
        <v>24948.362379945422</v>
      </c>
      <c r="Q59" s="74"/>
      <c r="R59" s="74"/>
      <c r="S59" s="74"/>
      <c r="T59" s="74"/>
      <c r="U59" s="74"/>
      <c r="V59" s="74"/>
      <c r="W59" s="74"/>
      <c r="X59" s="74"/>
      <c r="Y59" s="74"/>
      <c r="Z59" s="74"/>
      <c r="AA59" s="74"/>
      <c r="AB59" s="74"/>
      <c r="AC59" s="74"/>
      <c r="AD59" s="74"/>
      <c r="AE59" s="74"/>
      <c r="AF59" s="74"/>
      <c r="AG59" s="74"/>
      <c r="AH59" s="74"/>
      <c r="AI59" s="74"/>
      <c r="AJ59" s="81"/>
    </row>
    <row r="60" spans="1:36" x14ac:dyDescent="0.2">
      <c r="A60" s="41"/>
      <c r="B60" s="42"/>
      <c r="C60" s="43"/>
      <c r="D60" s="24">
        <v>44620.375</v>
      </c>
      <c r="E60" s="24">
        <v>44648.708333333299</v>
      </c>
      <c r="F60" s="44"/>
      <c r="G60" s="44"/>
      <c r="H60" s="45"/>
      <c r="J60" s="62">
        <f t="shared" si="12"/>
        <v>0</v>
      </c>
      <c r="K60" s="52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4"/>
      <c r="Y60" s="74"/>
      <c r="Z60" s="74"/>
      <c r="AA60" s="74"/>
      <c r="AB60" s="74"/>
      <c r="AC60" s="74"/>
      <c r="AD60" s="74"/>
      <c r="AE60" s="74"/>
      <c r="AF60" s="74"/>
      <c r="AG60" s="74"/>
      <c r="AH60" s="74"/>
      <c r="AI60" s="74"/>
      <c r="AJ60" s="81"/>
    </row>
    <row r="61" spans="1:36" x14ac:dyDescent="0.2">
      <c r="A61" s="5" t="s">
        <v>85</v>
      </c>
      <c r="B61" s="7" t="s">
        <v>86</v>
      </c>
      <c r="C61" s="26">
        <v>35</v>
      </c>
      <c r="D61" s="23">
        <v>44712.375</v>
      </c>
      <c r="E61" s="23">
        <v>44760.708333333299</v>
      </c>
      <c r="F61" s="23"/>
      <c r="G61" s="23"/>
      <c r="H61" s="32">
        <f>SUM(H63:H68)</f>
        <v>247582.02634978836</v>
      </c>
      <c r="J61" s="62">
        <f t="shared" si="12"/>
        <v>0</v>
      </c>
      <c r="K61" s="52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4"/>
      <c r="Z61" s="74"/>
      <c r="AA61" s="74"/>
      <c r="AB61" s="74"/>
      <c r="AC61" s="74"/>
      <c r="AD61" s="74"/>
      <c r="AE61" s="74"/>
      <c r="AF61" s="74"/>
      <c r="AG61" s="74"/>
      <c r="AH61" s="74"/>
      <c r="AI61" s="74"/>
      <c r="AJ61" s="81"/>
    </row>
    <row r="62" spans="1:36" x14ac:dyDescent="0.2">
      <c r="A62" s="5"/>
      <c r="B62" s="7"/>
      <c r="C62" s="26"/>
      <c r="D62" s="23"/>
      <c r="E62" s="23"/>
      <c r="F62" s="23"/>
      <c r="G62" s="23"/>
      <c r="H62" s="32"/>
      <c r="J62" s="62">
        <f t="shared" si="12"/>
        <v>0</v>
      </c>
      <c r="K62" s="52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4"/>
      <c r="Z62" s="74"/>
      <c r="AA62" s="74"/>
      <c r="AB62" s="74"/>
      <c r="AC62" s="74"/>
      <c r="AD62" s="74"/>
      <c r="AE62" s="74"/>
      <c r="AF62" s="74"/>
      <c r="AG62" s="74"/>
      <c r="AH62" s="74"/>
      <c r="AI62" s="74"/>
      <c r="AJ62" s="81"/>
    </row>
    <row r="63" spans="1:36" x14ac:dyDescent="0.2">
      <c r="A63" s="1" t="s">
        <v>88</v>
      </c>
      <c r="B63" s="8" t="s">
        <v>37</v>
      </c>
      <c r="C63" s="27">
        <v>15</v>
      </c>
      <c r="D63" s="24">
        <v>44740.375</v>
      </c>
      <c r="E63" s="24">
        <v>44760.708333333299</v>
      </c>
      <c r="F63" s="24"/>
      <c r="G63" s="24"/>
      <c r="H63" s="33">
        <v>181306.78051325827</v>
      </c>
      <c r="J63" s="62">
        <f t="shared" si="12"/>
        <v>181306.78051325827</v>
      </c>
      <c r="K63" s="52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7">
        <f>H63/2</f>
        <v>90653.390256629136</v>
      </c>
      <c r="X63" s="77">
        <f>H63/2</f>
        <v>90653.390256629136</v>
      </c>
      <c r="Y63" s="74"/>
      <c r="Z63" s="74"/>
      <c r="AA63" s="74"/>
      <c r="AB63" s="74"/>
      <c r="AC63" s="74"/>
      <c r="AD63" s="74"/>
      <c r="AE63" s="74"/>
      <c r="AF63" s="74"/>
      <c r="AG63" s="74"/>
      <c r="AH63" s="74"/>
      <c r="AI63" s="74"/>
      <c r="AJ63" s="81"/>
    </row>
    <row r="64" spans="1:36" x14ac:dyDescent="0.2">
      <c r="A64" s="1"/>
      <c r="B64" s="8"/>
      <c r="C64" s="27"/>
      <c r="D64" s="24">
        <v>44740.375</v>
      </c>
      <c r="E64" s="24">
        <v>44760.708333333299</v>
      </c>
      <c r="F64" s="24"/>
      <c r="G64" s="24"/>
      <c r="H64" s="33"/>
      <c r="J64" s="62">
        <f t="shared" si="12"/>
        <v>0</v>
      </c>
      <c r="K64" s="52"/>
      <c r="L64" s="74"/>
      <c r="M64" s="74"/>
      <c r="N64" s="74"/>
      <c r="O64" s="74"/>
      <c r="P64" s="74"/>
      <c r="Q64" s="74"/>
      <c r="R64" s="74"/>
      <c r="S64" s="74"/>
      <c r="T64" s="74"/>
      <c r="U64" s="74"/>
      <c r="V64" s="74"/>
      <c r="W64" s="74"/>
      <c r="X64" s="74"/>
      <c r="Y64" s="74"/>
      <c r="Z64" s="74"/>
      <c r="AA64" s="74"/>
      <c r="AB64" s="74"/>
      <c r="AC64" s="74"/>
      <c r="AD64" s="74"/>
      <c r="AE64" s="74"/>
      <c r="AF64" s="74"/>
      <c r="AG64" s="74"/>
      <c r="AH64" s="74"/>
      <c r="AI64" s="74"/>
      <c r="AJ64" s="81"/>
    </row>
    <row r="65" spans="1:36" x14ac:dyDescent="0.2">
      <c r="A65" s="1" t="s">
        <v>89</v>
      </c>
      <c r="B65" s="8" t="s">
        <v>82</v>
      </c>
      <c r="C65" s="27">
        <v>10</v>
      </c>
      <c r="D65" s="24">
        <v>44712.375</v>
      </c>
      <c r="E65" s="24">
        <v>44725.708333333299</v>
      </c>
      <c r="F65" s="24"/>
      <c r="G65" s="24"/>
      <c r="H65" s="33">
        <v>31663.039668593468</v>
      </c>
      <c r="J65" s="62">
        <f t="shared" si="12"/>
        <v>31663.039668593468</v>
      </c>
      <c r="K65" s="52"/>
      <c r="L65" s="74"/>
      <c r="M65" s="74"/>
      <c r="N65" s="74"/>
      <c r="O65" s="74"/>
      <c r="P65" s="74"/>
      <c r="Q65" s="74"/>
      <c r="R65" s="74"/>
      <c r="S65" s="74"/>
      <c r="T65" s="74"/>
      <c r="U65" s="77">
        <f>H65</f>
        <v>31663.039668593468</v>
      </c>
      <c r="V65" s="74"/>
      <c r="W65" s="74"/>
      <c r="X65" s="74"/>
      <c r="Y65" s="74"/>
      <c r="Z65" s="74"/>
      <c r="AA65" s="74"/>
      <c r="AB65" s="74"/>
      <c r="AC65" s="74"/>
      <c r="AD65" s="74"/>
      <c r="AE65" s="74"/>
      <c r="AF65" s="74"/>
      <c r="AG65" s="74"/>
      <c r="AH65" s="74"/>
      <c r="AI65" s="74"/>
      <c r="AJ65" s="81"/>
    </row>
    <row r="66" spans="1:36" x14ac:dyDescent="0.2">
      <c r="A66" s="1"/>
      <c r="B66" s="8"/>
      <c r="C66" s="27"/>
      <c r="D66" s="24">
        <v>44712.375</v>
      </c>
      <c r="E66" s="24">
        <v>44725.708333333299</v>
      </c>
      <c r="F66" s="24"/>
      <c r="G66" s="24"/>
      <c r="H66" s="33"/>
      <c r="J66" s="62">
        <f t="shared" si="12"/>
        <v>0</v>
      </c>
      <c r="K66" s="52"/>
      <c r="L66" s="74"/>
      <c r="M66" s="74"/>
      <c r="N66" s="74"/>
      <c r="O66" s="74"/>
      <c r="P66" s="74"/>
      <c r="Q66" s="74"/>
      <c r="R66" s="74"/>
      <c r="S66" s="74"/>
      <c r="T66" s="74"/>
      <c r="U66" s="74"/>
      <c r="V66" s="74"/>
      <c r="W66" s="74"/>
      <c r="X66" s="74"/>
      <c r="Y66" s="74"/>
      <c r="Z66" s="74"/>
      <c r="AA66" s="74"/>
      <c r="AB66" s="74"/>
      <c r="AC66" s="74"/>
      <c r="AD66" s="74"/>
      <c r="AE66" s="74"/>
      <c r="AF66" s="74"/>
      <c r="AG66" s="74"/>
      <c r="AH66" s="74"/>
      <c r="AI66" s="74"/>
      <c r="AJ66" s="81"/>
    </row>
    <row r="67" spans="1:36" x14ac:dyDescent="0.2">
      <c r="A67" s="1" t="s">
        <v>90</v>
      </c>
      <c r="B67" s="8" t="s">
        <v>84</v>
      </c>
      <c r="C67" s="27">
        <v>10</v>
      </c>
      <c r="D67" s="24">
        <v>44726.375</v>
      </c>
      <c r="E67" s="24">
        <v>44739.708333333299</v>
      </c>
      <c r="F67" s="24"/>
      <c r="G67" s="24"/>
      <c r="H67" s="33">
        <v>34612.206167936609</v>
      </c>
      <c r="J67" s="62">
        <f t="shared" si="12"/>
        <v>34612.206167936609</v>
      </c>
      <c r="K67" s="52"/>
      <c r="L67" s="74"/>
      <c r="M67" s="74"/>
      <c r="N67" s="74"/>
      <c r="O67" s="74"/>
      <c r="P67" s="74"/>
      <c r="Q67" s="74"/>
      <c r="R67" s="74"/>
      <c r="S67" s="74"/>
      <c r="T67" s="74"/>
      <c r="U67" s="74"/>
      <c r="V67" s="77">
        <f>H67</f>
        <v>34612.206167936609</v>
      </c>
      <c r="W67" s="74"/>
      <c r="X67" s="74"/>
      <c r="Y67" s="74"/>
      <c r="Z67" s="74"/>
      <c r="AA67" s="74"/>
      <c r="AB67" s="74"/>
      <c r="AC67" s="74"/>
      <c r="AD67" s="74"/>
      <c r="AE67" s="74"/>
      <c r="AF67" s="74"/>
      <c r="AG67" s="74"/>
      <c r="AH67" s="74"/>
      <c r="AI67" s="74"/>
      <c r="AJ67" s="81"/>
    </row>
    <row r="68" spans="1:36" x14ac:dyDescent="0.2">
      <c r="A68" s="41"/>
      <c r="B68" s="42"/>
      <c r="C68" s="43"/>
      <c r="D68" s="24">
        <v>44726.375</v>
      </c>
      <c r="E68" s="24">
        <v>44739.708333333299</v>
      </c>
      <c r="F68" s="44"/>
      <c r="G68" s="44"/>
      <c r="H68" s="45"/>
      <c r="J68" s="62">
        <f t="shared" si="12"/>
        <v>0</v>
      </c>
      <c r="K68" s="52"/>
      <c r="L68" s="74"/>
      <c r="M68" s="74"/>
      <c r="N68" s="74"/>
      <c r="O68" s="74"/>
      <c r="P68" s="74"/>
      <c r="Q68" s="74"/>
      <c r="R68" s="74"/>
      <c r="S68" s="74"/>
      <c r="T68" s="74"/>
      <c r="U68" s="74"/>
      <c r="V68" s="74"/>
      <c r="W68" s="74"/>
      <c r="X68" s="74"/>
      <c r="Y68" s="74"/>
      <c r="Z68" s="74"/>
      <c r="AA68" s="74"/>
      <c r="AB68" s="74"/>
      <c r="AC68" s="74"/>
      <c r="AD68" s="74"/>
      <c r="AE68" s="74"/>
      <c r="AF68" s="74"/>
      <c r="AG68" s="74"/>
      <c r="AH68" s="74"/>
      <c r="AI68" s="74"/>
      <c r="AJ68" s="81"/>
    </row>
    <row r="69" spans="1:36" x14ac:dyDescent="0.2">
      <c r="A69" s="5" t="s">
        <v>91</v>
      </c>
      <c r="B69" s="7" t="s">
        <v>92</v>
      </c>
      <c r="C69" s="26">
        <v>15</v>
      </c>
      <c r="D69" s="23">
        <v>44578.375</v>
      </c>
      <c r="E69" s="23">
        <v>44596.708333333299</v>
      </c>
      <c r="F69" s="23"/>
      <c r="G69" s="23"/>
      <c r="H69" s="32">
        <f>SUM(H71:H72)</f>
        <v>33413.402363672387</v>
      </c>
      <c r="J69" s="62">
        <f t="shared" si="12"/>
        <v>0</v>
      </c>
      <c r="K69" s="52"/>
      <c r="L69" s="74"/>
      <c r="M69" s="74"/>
      <c r="N69" s="74"/>
      <c r="O69" s="74"/>
      <c r="P69" s="74"/>
      <c r="Q69" s="74"/>
      <c r="R69" s="74"/>
      <c r="S69" s="74"/>
      <c r="T69" s="74"/>
      <c r="U69" s="74"/>
      <c r="V69" s="74"/>
      <c r="W69" s="74"/>
      <c r="X69" s="74"/>
      <c r="Y69" s="74"/>
      <c r="Z69" s="74"/>
      <c r="AA69" s="74"/>
      <c r="AB69" s="74"/>
      <c r="AC69" s="74"/>
      <c r="AD69" s="74"/>
      <c r="AE69" s="74"/>
      <c r="AF69" s="74"/>
      <c r="AG69" s="74"/>
      <c r="AH69" s="74"/>
      <c r="AI69" s="74"/>
      <c r="AJ69" s="81"/>
    </row>
    <row r="70" spans="1:36" x14ac:dyDescent="0.2">
      <c r="A70" s="5"/>
      <c r="B70" s="7"/>
      <c r="C70" s="26"/>
      <c r="D70" s="23"/>
      <c r="E70" s="23"/>
      <c r="F70" s="23"/>
      <c r="G70" s="23"/>
      <c r="H70" s="32"/>
      <c r="J70" s="62">
        <f t="shared" si="12"/>
        <v>0</v>
      </c>
      <c r="K70" s="52"/>
      <c r="L70" s="74"/>
      <c r="M70" s="74"/>
      <c r="N70" s="74"/>
      <c r="O70" s="74"/>
      <c r="P70" s="74"/>
      <c r="Q70" s="74"/>
      <c r="R70" s="74"/>
      <c r="S70" s="74"/>
      <c r="T70" s="74"/>
      <c r="U70" s="74"/>
      <c r="V70" s="74"/>
      <c r="W70" s="74"/>
      <c r="X70" s="74"/>
      <c r="Y70" s="74"/>
      <c r="Z70" s="74"/>
      <c r="AA70" s="74"/>
      <c r="AB70" s="74"/>
      <c r="AC70" s="74"/>
      <c r="AD70" s="74"/>
      <c r="AE70" s="74"/>
      <c r="AF70" s="74"/>
      <c r="AG70" s="74"/>
      <c r="AH70" s="74"/>
      <c r="AI70" s="74"/>
      <c r="AJ70" s="81"/>
    </row>
    <row r="71" spans="1:36" x14ac:dyDescent="0.2">
      <c r="A71" s="1" t="s">
        <v>93</v>
      </c>
      <c r="B71" s="8" t="s">
        <v>94</v>
      </c>
      <c r="C71" s="27">
        <v>15</v>
      </c>
      <c r="D71" s="24">
        <v>44578.375</v>
      </c>
      <c r="E71" s="24">
        <v>44596.708333333299</v>
      </c>
      <c r="F71" s="24"/>
      <c r="G71" s="24"/>
      <c r="H71" s="33">
        <v>33413.402363672387</v>
      </c>
      <c r="J71" s="62">
        <f t="shared" si="12"/>
        <v>33413.402363672387</v>
      </c>
      <c r="K71" s="52"/>
      <c r="L71" s="77">
        <f>H71/2</f>
        <v>16706.701181836193</v>
      </c>
      <c r="M71" s="77">
        <f>H71/2</f>
        <v>16706.701181836193</v>
      </c>
      <c r="N71" s="74"/>
      <c r="O71" s="74"/>
      <c r="P71" s="74"/>
      <c r="Q71" s="74"/>
      <c r="R71" s="74"/>
      <c r="S71" s="74"/>
      <c r="T71" s="74"/>
      <c r="U71" s="74"/>
      <c r="V71" s="74"/>
      <c r="W71" s="74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4"/>
      <c r="AI71" s="74"/>
      <c r="AJ71" s="81"/>
    </row>
    <row r="72" spans="1:36" x14ac:dyDescent="0.2">
      <c r="A72" s="41"/>
      <c r="B72" s="42"/>
      <c r="C72" s="43"/>
      <c r="D72" s="24">
        <v>44578.375</v>
      </c>
      <c r="E72" s="24">
        <v>44596.708333333299</v>
      </c>
      <c r="F72" s="44"/>
      <c r="G72" s="44"/>
      <c r="H72" s="45"/>
      <c r="J72" s="62">
        <f t="shared" si="12"/>
        <v>0</v>
      </c>
      <c r="K72" s="52"/>
      <c r="L72" s="74"/>
      <c r="M72" s="74"/>
      <c r="N72" s="74"/>
      <c r="O72" s="74"/>
      <c r="P72" s="74"/>
      <c r="Q72" s="74"/>
      <c r="R72" s="74"/>
      <c r="S72" s="74"/>
      <c r="T72" s="74"/>
      <c r="U72" s="74"/>
      <c r="V72" s="74"/>
      <c r="W72" s="74"/>
      <c r="X72" s="74"/>
      <c r="Y72" s="74"/>
      <c r="Z72" s="74"/>
      <c r="AA72" s="74"/>
      <c r="AB72" s="74"/>
      <c r="AC72" s="74"/>
      <c r="AD72" s="74"/>
      <c r="AE72" s="74"/>
      <c r="AF72" s="74"/>
      <c r="AG72" s="74"/>
      <c r="AH72" s="74"/>
      <c r="AI72" s="74"/>
      <c r="AJ72" s="81"/>
    </row>
    <row r="73" spans="1:36" x14ac:dyDescent="0.2">
      <c r="A73" s="5" t="s">
        <v>95</v>
      </c>
      <c r="B73" s="7" t="s">
        <v>96</v>
      </c>
      <c r="C73" s="26">
        <v>45</v>
      </c>
      <c r="D73" s="23">
        <v>44649.375</v>
      </c>
      <c r="E73" s="23">
        <v>44711.708333333299</v>
      </c>
      <c r="F73" s="23"/>
      <c r="G73" s="23"/>
      <c r="H73" s="32">
        <f>SUM(H75:H82)</f>
        <v>217476.53946278576</v>
      </c>
      <c r="J73" s="62">
        <f t="shared" si="12"/>
        <v>0</v>
      </c>
      <c r="K73" s="52"/>
      <c r="L73" s="74"/>
      <c r="M73" s="74"/>
      <c r="N73" s="74"/>
      <c r="O73" s="74"/>
      <c r="P73" s="74"/>
      <c r="Q73" s="74"/>
      <c r="R73" s="74"/>
      <c r="S73" s="74"/>
      <c r="T73" s="74"/>
      <c r="U73" s="74"/>
      <c r="V73" s="74"/>
      <c r="W73" s="74"/>
      <c r="X73" s="74"/>
      <c r="Y73" s="74"/>
      <c r="Z73" s="74"/>
      <c r="AA73" s="74"/>
      <c r="AB73" s="74"/>
      <c r="AC73" s="74"/>
      <c r="AD73" s="74"/>
      <c r="AE73" s="74"/>
      <c r="AF73" s="74"/>
      <c r="AG73" s="74"/>
      <c r="AH73" s="74"/>
      <c r="AI73" s="74"/>
      <c r="AJ73" s="81"/>
    </row>
    <row r="74" spans="1:36" x14ac:dyDescent="0.2">
      <c r="A74" s="5"/>
      <c r="B74" s="7"/>
      <c r="C74" s="26"/>
      <c r="D74" s="23"/>
      <c r="E74" s="23"/>
      <c r="F74" s="23"/>
      <c r="G74" s="23"/>
      <c r="H74" s="32"/>
      <c r="J74" s="62">
        <f t="shared" si="12"/>
        <v>0</v>
      </c>
      <c r="K74" s="52"/>
      <c r="L74" s="74"/>
      <c r="M74" s="74"/>
      <c r="N74" s="74"/>
      <c r="O74" s="74"/>
      <c r="P74" s="74"/>
      <c r="Q74" s="74"/>
      <c r="R74" s="74"/>
      <c r="S74" s="74"/>
      <c r="T74" s="74"/>
      <c r="U74" s="74"/>
      <c r="V74" s="74"/>
      <c r="W74" s="74"/>
      <c r="X74" s="74"/>
      <c r="Y74" s="74"/>
      <c r="Z74" s="74"/>
      <c r="AA74" s="74"/>
      <c r="AB74" s="74"/>
      <c r="AC74" s="74"/>
      <c r="AD74" s="74"/>
      <c r="AE74" s="74"/>
      <c r="AF74" s="74"/>
      <c r="AG74" s="74"/>
      <c r="AH74" s="74"/>
      <c r="AI74" s="74"/>
      <c r="AJ74" s="81"/>
    </row>
    <row r="75" spans="1:36" x14ac:dyDescent="0.2">
      <c r="A75" s="1" t="s">
        <v>98</v>
      </c>
      <c r="B75" s="8" t="s">
        <v>70</v>
      </c>
      <c r="C75" s="27">
        <v>5</v>
      </c>
      <c r="D75" s="24">
        <v>44691.375</v>
      </c>
      <c r="E75" s="24">
        <v>44697.708333333299</v>
      </c>
      <c r="F75" s="24"/>
      <c r="G75" s="24"/>
      <c r="H75" s="33">
        <v>3084.7593044385658</v>
      </c>
      <c r="J75" s="62">
        <f t="shared" si="12"/>
        <v>0</v>
      </c>
      <c r="K75" s="52"/>
      <c r="L75" s="74"/>
      <c r="M75" s="74"/>
      <c r="N75" s="74"/>
      <c r="O75" s="74"/>
      <c r="P75" s="74"/>
      <c r="Q75" s="74"/>
      <c r="R75" s="74"/>
      <c r="S75" s="75"/>
      <c r="T75" s="74"/>
      <c r="U75" s="74"/>
      <c r="V75" s="74"/>
      <c r="W75" s="74"/>
      <c r="X75" s="74"/>
      <c r="Y75" s="74"/>
      <c r="Z75" s="74"/>
      <c r="AA75" s="74"/>
      <c r="AB75" s="74"/>
      <c r="AC75" s="74"/>
      <c r="AD75" s="74"/>
      <c r="AE75" s="74"/>
      <c r="AF75" s="74"/>
      <c r="AG75" s="74"/>
      <c r="AH75" s="74"/>
      <c r="AI75" s="74"/>
      <c r="AJ75" s="81"/>
    </row>
    <row r="76" spans="1:36" x14ac:dyDescent="0.2">
      <c r="A76" s="1"/>
      <c r="B76" s="8"/>
      <c r="C76" s="27"/>
      <c r="D76" s="24">
        <v>44691.375</v>
      </c>
      <c r="E76" s="24">
        <v>44697.708333333299</v>
      </c>
      <c r="F76" s="24"/>
      <c r="G76" s="24"/>
      <c r="H76" s="33"/>
      <c r="J76" s="62">
        <f t="shared" si="12"/>
        <v>3084.7593044385658</v>
      </c>
      <c r="K76" s="52"/>
      <c r="L76" s="74"/>
      <c r="M76" s="74"/>
      <c r="N76" s="74"/>
      <c r="O76" s="74"/>
      <c r="P76" s="74"/>
      <c r="Q76" s="74"/>
      <c r="R76" s="74"/>
      <c r="S76" s="76">
        <f>H75</f>
        <v>3084.7593044385658</v>
      </c>
      <c r="T76" s="74"/>
      <c r="U76" s="74"/>
      <c r="V76" s="74"/>
      <c r="W76" s="74"/>
      <c r="X76" s="74"/>
      <c r="Y76" s="74"/>
      <c r="Z76" s="74"/>
      <c r="AA76" s="74"/>
      <c r="AB76" s="74"/>
      <c r="AC76" s="74"/>
      <c r="AD76" s="74"/>
      <c r="AE76" s="74"/>
      <c r="AF76" s="74"/>
      <c r="AG76" s="74"/>
      <c r="AH76" s="74"/>
      <c r="AI76" s="74"/>
      <c r="AJ76" s="81"/>
    </row>
    <row r="77" spans="1:36" x14ac:dyDescent="0.2">
      <c r="A77" s="1" t="s">
        <v>99</v>
      </c>
      <c r="B77" s="8" t="s">
        <v>37</v>
      </c>
      <c r="C77" s="27">
        <v>15</v>
      </c>
      <c r="D77" s="24">
        <v>44691.375</v>
      </c>
      <c r="E77" s="24">
        <v>44711.708333333299</v>
      </c>
      <c r="F77" s="24"/>
      <c r="G77" s="24"/>
      <c r="H77" s="33">
        <v>138055.1148123676</v>
      </c>
      <c r="J77" s="62">
        <f t="shared" ref="J77:J140" si="13">SUM(L77:AJ77)</f>
        <v>138055.1148123676</v>
      </c>
      <c r="K77" s="52"/>
      <c r="L77" s="74"/>
      <c r="M77" s="74"/>
      <c r="N77" s="74"/>
      <c r="O77" s="74"/>
      <c r="P77" s="74"/>
      <c r="Q77" s="74"/>
      <c r="R77" s="74"/>
      <c r="S77" s="74"/>
      <c r="T77" s="77">
        <f>H77</f>
        <v>138055.1148123676</v>
      </c>
      <c r="U77" s="74"/>
      <c r="V77" s="74"/>
      <c r="W77" s="74"/>
      <c r="X77" s="74"/>
      <c r="Y77" s="74"/>
      <c r="Z77" s="74"/>
      <c r="AA77" s="74"/>
      <c r="AB77" s="74"/>
      <c r="AC77" s="74"/>
      <c r="AD77" s="74"/>
      <c r="AE77" s="74"/>
      <c r="AF77" s="74"/>
      <c r="AG77" s="74"/>
      <c r="AH77" s="74"/>
      <c r="AI77" s="74"/>
      <c r="AJ77" s="81"/>
    </row>
    <row r="78" spans="1:36" x14ac:dyDescent="0.2">
      <c r="A78" s="1"/>
      <c r="B78" s="8"/>
      <c r="C78" s="27"/>
      <c r="D78" s="24">
        <v>44691.375</v>
      </c>
      <c r="E78" s="24">
        <v>44711.708333333299</v>
      </c>
      <c r="F78" s="24"/>
      <c r="G78" s="24"/>
      <c r="H78" s="33"/>
      <c r="J78" s="62">
        <f t="shared" si="13"/>
        <v>0</v>
      </c>
      <c r="K78" s="52"/>
      <c r="L78" s="74"/>
      <c r="M78" s="74"/>
      <c r="N78" s="74"/>
      <c r="O78" s="74"/>
      <c r="P78" s="74"/>
      <c r="Q78" s="74"/>
      <c r="R78" s="74"/>
      <c r="S78" s="74"/>
      <c r="T78" s="74"/>
      <c r="U78" s="74"/>
      <c r="V78" s="74"/>
      <c r="W78" s="74"/>
      <c r="X78" s="74"/>
      <c r="Y78" s="74"/>
      <c r="Z78" s="74"/>
      <c r="AA78" s="74"/>
      <c r="AB78" s="74"/>
      <c r="AC78" s="74"/>
      <c r="AD78" s="74"/>
      <c r="AE78" s="74"/>
      <c r="AF78" s="74"/>
      <c r="AG78" s="74"/>
      <c r="AH78" s="74"/>
      <c r="AI78" s="74"/>
      <c r="AJ78" s="81"/>
    </row>
    <row r="79" spans="1:36" x14ac:dyDescent="0.2">
      <c r="A79" s="1" t="s">
        <v>100</v>
      </c>
      <c r="B79" s="8" t="s">
        <v>82</v>
      </c>
      <c r="C79" s="27">
        <v>15</v>
      </c>
      <c r="D79" s="24">
        <v>44649.375</v>
      </c>
      <c r="E79" s="24">
        <v>44669.708333333299</v>
      </c>
      <c r="F79" s="24"/>
      <c r="G79" s="24"/>
      <c r="H79" s="33">
        <v>36186.090918974442</v>
      </c>
      <c r="J79" s="62">
        <f t="shared" si="13"/>
        <v>36186.090918974442</v>
      </c>
      <c r="K79" s="52"/>
      <c r="L79" s="74"/>
      <c r="M79" s="74"/>
      <c r="N79" s="74"/>
      <c r="O79" s="74"/>
      <c r="P79" s="74"/>
      <c r="Q79" s="77">
        <f>H79/2</f>
        <v>18093.045459487221</v>
      </c>
      <c r="R79" s="77">
        <f>H79/2</f>
        <v>18093.045459487221</v>
      </c>
      <c r="S79" s="74"/>
      <c r="T79" s="74"/>
      <c r="U79" s="74"/>
      <c r="V79" s="74"/>
      <c r="W79" s="74"/>
      <c r="X79" s="74"/>
      <c r="Y79" s="74"/>
      <c r="Z79" s="74"/>
      <c r="AA79" s="74"/>
      <c r="AB79" s="74"/>
      <c r="AC79" s="74"/>
      <c r="AD79" s="74"/>
      <c r="AE79" s="74"/>
      <c r="AF79" s="74"/>
      <c r="AG79" s="74"/>
      <c r="AH79" s="74"/>
      <c r="AI79" s="74"/>
      <c r="AJ79" s="81"/>
    </row>
    <row r="80" spans="1:36" x14ac:dyDescent="0.2">
      <c r="A80" s="1"/>
      <c r="B80" s="8"/>
      <c r="C80" s="27"/>
      <c r="D80" s="24">
        <v>44649.375</v>
      </c>
      <c r="E80" s="24">
        <v>44669.708333333299</v>
      </c>
      <c r="F80" s="24"/>
      <c r="G80" s="24"/>
      <c r="H80" s="33"/>
      <c r="J80" s="62">
        <f t="shared" si="13"/>
        <v>0</v>
      </c>
      <c r="K80" s="52"/>
      <c r="L80" s="74"/>
      <c r="M80" s="74"/>
      <c r="N80" s="74"/>
      <c r="O80" s="74"/>
      <c r="P80" s="74"/>
      <c r="Q80" s="74"/>
      <c r="R80" s="74"/>
      <c r="S80" s="74"/>
      <c r="T80" s="74"/>
      <c r="U80" s="74"/>
      <c r="V80" s="74"/>
      <c r="W80" s="74"/>
      <c r="X80" s="74"/>
      <c r="Y80" s="74"/>
      <c r="Z80" s="74"/>
      <c r="AA80" s="74"/>
      <c r="AB80" s="74"/>
      <c r="AC80" s="74"/>
      <c r="AD80" s="74"/>
      <c r="AE80" s="74"/>
      <c r="AF80" s="74"/>
      <c r="AG80" s="74"/>
      <c r="AH80" s="74"/>
      <c r="AI80" s="74"/>
      <c r="AJ80" s="81"/>
    </row>
    <row r="81" spans="1:36" x14ac:dyDescent="0.2">
      <c r="A81" s="1" t="s">
        <v>101</v>
      </c>
      <c r="B81" s="8" t="s">
        <v>84</v>
      </c>
      <c r="C81" s="27">
        <v>15</v>
      </c>
      <c r="D81" s="24">
        <v>44670.375</v>
      </c>
      <c r="E81" s="24">
        <v>44690.708333333299</v>
      </c>
      <c r="F81" s="24"/>
      <c r="G81" s="24"/>
      <c r="H81" s="33">
        <v>40150.574427005122</v>
      </c>
      <c r="J81" s="62">
        <f t="shared" si="13"/>
        <v>40150.574427005122</v>
      </c>
      <c r="K81" s="52"/>
      <c r="L81" s="74"/>
      <c r="M81" s="74"/>
      <c r="N81" s="74"/>
      <c r="O81" s="74"/>
      <c r="P81" s="74"/>
      <c r="Q81" s="74"/>
      <c r="R81" s="74"/>
      <c r="S81" s="77">
        <f>H81</f>
        <v>40150.574427005122</v>
      </c>
      <c r="T81" s="74"/>
      <c r="U81" s="74"/>
      <c r="V81" s="74"/>
      <c r="W81" s="74"/>
      <c r="X81" s="74"/>
      <c r="Y81" s="74"/>
      <c r="Z81" s="74"/>
      <c r="AA81" s="74"/>
      <c r="AB81" s="74"/>
      <c r="AC81" s="74"/>
      <c r="AD81" s="74"/>
      <c r="AE81" s="74"/>
      <c r="AF81" s="74"/>
      <c r="AG81" s="74"/>
      <c r="AH81" s="74"/>
      <c r="AI81" s="74"/>
      <c r="AJ81" s="81"/>
    </row>
    <row r="82" spans="1:36" x14ac:dyDescent="0.2">
      <c r="A82" s="1"/>
      <c r="B82" s="8"/>
      <c r="C82" s="27"/>
      <c r="D82" s="24">
        <v>44670.375</v>
      </c>
      <c r="E82" s="24">
        <v>44690.708333333299</v>
      </c>
      <c r="F82" s="24"/>
      <c r="G82" s="24"/>
      <c r="H82" s="33"/>
      <c r="J82" s="62">
        <f t="shared" si="13"/>
        <v>0</v>
      </c>
      <c r="K82" s="52"/>
      <c r="L82" s="74"/>
      <c r="M82" s="74"/>
      <c r="N82" s="74"/>
      <c r="O82" s="74"/>
      <c r="P82" s="74"/>
      <c r="Q82" s="74"/>
      <c r="R82" s="74"/>
      <c r="S82" s="74"/>
      <c r="T82" s="74"/>
      <c r="U82" s="74"/>
      <c r="V82" s="74"/>
      <c r="W82" s="74"/>
      <c r="X82" s="74"/>
      <c r="Y82" s="74"/>
      <c r="Z82" s="74"/>
      <c r="AA82" s="74"/>
      <c r="AB82" s="74"/>
      <c r="AC82" s="74"/>
      <c r="AD82" s="74"/>
      <c r="AE82" s="74"/>
      <c r="AF82" s="74"/>
      <c r="AG82" s="74"/>
      <c r="AH82" s="74"/>
      <c r="AI82" s="74"/>
      <c r="AJ82" s="81"/>
    </row>
    <row r="83" spans="1:36" x14ac:dyDescent="0.2">
      <c r="A83" s="4" t="s">
        <v>102</v>
      </c>
      <c r="B83" s="6" t="s">
        <v>103</v>
      </c>
      <c r="C83" s="25">
        <v>121</v>
      </c>
      <c r="D83" s="22">
        <v>44761.375</v>
      </c>
      <c r="E83" s="22">
        <v>44929.708333333299</v>
      </c>
      <c r="F83" s="22"/>
      <c r="G83" s="22"/>
      <c r="H83" s="31">
        <v>183165.89910432082</v>
      </c>
      <c r="J83" s="62">
        <f t="shared" si="13"/>
        <v>0</v>
      </c>
      <c r="K83" s="52"/>
      <c r="L83" s="74"/>
      <c r="M83" s="74"/>
      <c r="N83" s="74"/>
      <c r="O83" s="74"/>
      <c r="P83" s="74"/>
      <c r="Q83" s="74"/>
      <c r="R83" s="74"/>
      <c r="S83" s="74"/>
      <c r="T83" s="74"/>
      <c r="U83" s="74"/>
      <c r="V83" s="74"/>
      <c r="W83" s="74"/>
      <c r="X83" s="74"/>
      <c r="Y83" s="74"/>
      <c r="Z83" s="74"/>
      <c r="AA83" s="74"/>
      <c r="AB83" s="74"/>
      <c r="AC83" s="74"/>
      <c r="AD83" s="74"/>
      <c r="AE83" s="74"/>
      <c r="AF83" s="74"/>
      <c r="AG83" s="74"/>
      <c r="AH83" s="74"/>
      <c r="AI83" s="74"/>
      <c r="AJ83" s="81"/>
    </row>
    <row r="84" spans="1:36" x14ac:dyDescent="0.2">
      <c r="A84" s="5" t="s">
        <v>105</v>
      </c>
      <c r="B84" s="7" t="s">
        <v>106</v>
      </c>
      <c r="C84" s="26">
        <v>98</v>
      </c>
      <c r="D84" s="23">
        <v>44768.375</v>
      </c>
      <c r="E84" s="23">
        <v>44903.708333333299</v>
      </c>
      <c r="F84" s="23"/>
      <c r="G84" s="23"/>
      <c r="H84" s="32">
        <f>SUM(H86:H93)</f>
        <v>44760.999398075815</v>
      </c>
      <c r="J84" s="62">
        <f t="shared" si="13"/>
        <v>0</v>
      </c>
      <c r="K84" s="52"/>
      <c r="L84" s="74"/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  <c r="AA84" s="74"/>
      <c r="AB84" s="74"/>
      <c r="AC84" s="74"/>
      <c r="AD84" s="74"/>
      <c r="AE84" s="74"/>
      <c r="AF84" s="74"/>
      <c r="AG84" s="74"/>
      <c r="AH84" s="74"/>
      <c r="AI84" s="74"/>
      <c r="AJ84" s="81"/>
    </row>
    <row r="85" spans="1:36" x14ac:dyDescent="0.2">
      <c r="A85" s="5"/>
      <c r="B85" s="7"/>
      <c r="C85" s="26"/>
      <c r="D85" s="23"/>
      <c r="E85" s="23"/>
      <c r="F85" s="23"/>
      <c r="G85" s="23"/>
      <c r="H85" s="32"/>
      <c r="J85" s="62">
        <f t="shared" si="13"/>
        <v>0</v>
      </c>
      <c r="K85" s="52"/>
      <c r="L85" s="74"/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81"/>
    </row>
    <row r="86" spans="1:36" x14ac:dyDescent="0.2">
      <c r="A86" s="1" t="s">
        <v>108</v>
      </c>
      <c r="B86" s="8" t="s">
        <v>109</v>
      </c>
      <c r="C86" s="27">
        <v>5</v>
      </c>
      <c r="D86" s="24">
        <v>44768.375</v>
      </c>
      <c r="E86" s="24">
        <v>44774.708333333299</v>
      </c>
      <c r="F86" s="24"/>
      <c r="G86" s="24"/>
      <c r="H86" s="33">
        <v>10262.366219128602</v>
      </c>
      <c r="J86" s="62">
        <f t="shared" si="13"/>
        <v>10262.366219128602</v>
      </c>
      <c r="K86" s="52"/>
      <c r="L86" s="74"/>
      <c r="M86" s="74"/>
      <c r="N86" s="74"/>
      <c r="O86" s="74"/>
      <c r="P86" s="74"/>
      <c r="Q86" s="74"/>
      <c r="R86" s="74"/>
      <c r="S86" s="74"/>
      <c r="T86" s="74"/>
      <c r="U86" s="74"/>
      <c r="V86" s="74"/>
      <c r="W86" s="74"/>
      <c r="X86" s="74"/>
      <c r="Y86" s="77">
        <f>H86</f>
        <v>10262.366219128602</v>
      </c>
      <c r="Z86" s="74"/>
      <c r="AA86" s="74"/>
      <c r="AB86" s="74"/>
      <c r="AC86" s="74"/>
      <c r="AD86" s="74"/>
      <c r="AE86" s="74"/>
      <c r="AF86" s="74"/>
      <c r="AG86" s="74"/>
      <c r="AH86" s="74"/>
      <c r="AI86" s="74"/>
      <c r="AJ86" s="81"/>
    </row>
    <row r="87" spans="1:36" x14ac:dyDescent="0.2">
      <c r="A87" s="1"/>
      <c r="B87" s="8"/>
      <c r="C87" s="27"/>
      <c r="D87" s="24">
        <v>44768.375</v>
      </c>
      <c r="E87" s="24">
        <v>44774.708333333299</v>
      </c>
      <c r="F87" s="24"/>
      <c r="G87" s="24"/>
      <c r="H87" s="33"/>
      <c r="J87" s="62">
        <f t="shared" si="13"/>
        <v>0</v>
      </c>
      <c r="K87" s="52"/>
      <c r="L87" s="74"/>
      <c r="M87" s="74"/>
      <c r="N87" s="74"/>
      <c r="O87" s="74"/>
      <c r="P87" s="74"/>
      <c r="Q87" s="74"/>
      <c r="R87" s="74"/>
      <c r="S87" s="74"/>
      <c r="T87" s="74"/>
      <c r="U87" s="74"/>
      <c r="V87" s="74"/>
      <c r="W87" s="74"/>
      <c r="X87" s="74"/>
      <c r="Y87" s="74"/>
      <c r="Z87" s="74"/>
      <c r="AA87" s="74"/>
      <c r="AB87" s="74"/>
      <c r="AC87" s="74"/>
      <c r="AD87" s="74"/>
      <c r="AE87" s="74"/>
      <c r="AF87" s="74"/>
      <c r="AG87" s="74"/>
      <c r="AH87" s="74"/>
      <c r="AI87" s="74"/>
      <c r="AJ87" s="81"/>
    </row>
    <row r="88" spans="1:36" x14ac:dyDescent="0.2">
      <c r="A88" s="1" t="s">
        <v>110</v>
      </c>
      <c r="B88" s="8" t="s">
        <v>111</v>
      </c>
      <c r="C88" s="27">
        <v>15</v>
      </c>
      <c r="D88" s="24">
        <v>44811.375</v>
      </c>
      <c r="E88" s="24">
        <v>44831.708333333299</v>
      </c>
      <c r="F88" s="24"/>
      <c r="G88" s="24"/>
      <c r="H88" s="33">
        <v>7668.9163465926449</v>
      </c>
      <c r="J88" s="62">
        <f t="shared" si="13"/>
        <v>7668.9163465926449</v>
      </c>
      <c r="K88" s="52"/>
      <c r="L88" s="74"/>
      <c r="M88" s="74"/>
      <c r="N88" s="74"/>
      <c r="O88" s="74"/>
      <c r="P88" s="74"/>
      <c r="Q88" s="74"/>
      <c r="R88" s="74"/>
      <c r="S88" s="74"/>
      <c r="T88" s="74"/>
      <c r="U88" s="74"/>
      <c r="V88" s="74"/>
      <c r="W88" s="74"/>
      <c r="X88" s="74"/>
      <c r="Y88" s="74"/>
      <c r="Z88" s="74"/>
      <c r="AA88" s="74"/>
      <c r="AB88" s="77">
        <f>H88</f>
        <v>7668.9163465926449</v>
      </c>
      <c r="AC88" s="74"/>
      <c r="AD88" s="74"/>
      <c r="AE88" s="74"/>
      <c r="AF88" s="74"/>
      <c r="AG88" s="74"/>
      <c r="AH88" s="74"/>
      <c r="AI88" s="74"/>
      <c r="AJ88" s="81"/>
    </row>
    <row r="89" spans="1:36" x14ac:dyDescent="0.2">
      <c r="A89" s="1"/>
      <c r="B89" s="8"/>
      <c r="C89" s="27"/>
      <c r="D89" s="24">
        <v>44811.375</v>
      </c>
      <c r="E89" s="24">
        <v>44831.708333333299</v>
      </c>
      <c r="F89" s="24"/>
      <c r="G89" s="24"/>
      <c r="H89" s="33"/>
      <c r="J89" s="62">
        <f t="shared" si="13"/>
        <v>0</v>
      </c>
      <c r="K89" s="52"/>
      <c r="L89" s="74"/>
      <c r="M89" s="74"/>
      <c r="N89" s="74"/>
      <c r="O89" s="74"/>
      <c r="P89" s="74"/>
      <c r="Q89" s="74"/>
      <c r="R89" s="74"/>
      <c r="S89" s="74"/>
      <c r="T89" s="74"/>
      <c r="U89" s="74"/>
      <c r="V89" s="74"/>
      <c r="W89" s="74"/>
      <c r="X89" s="74"/>
      <c r="Y89" s="74"/>
      <c r="Z89" s="74"/>
      <c r="AA89" s="74"/>
      <c r="AB89" s="74"/>
      <c r="AC89" s="74"/>
      <c r="AD89" s="74"/>
      <c r="AE89" s="74"/>
      <c r="AF89" s="74"/>
      <c r="AG89" s="74"/>
      <c r="AH89" s="74"/>
      <c r="AI89" s="74"/>
      <c r="AJ89" s="81"/>
    </row>
    <row r="90" spans="1:36" x14ac:dyDescent="0.2">
      <c r="A90" s="1" t="s">
        <v>112</v>
      </c>
      <c r="B90" s="8" t="s">
        <v>113</v>
      </c>
      <c r="C90" s="27">
        <v>10</v>
      </c>
      <c r="D90" s="24">
        <v>44869.375</v>
      </c>
      <c r="E90" s="24">
        <v>44882.708333333299</v>
      </c>
      <c r="F90" s="24"/>
      <c r="G90" s="24"/>
      <c r="H90" s="33">
        <v>10838.156275745281</v>
      </c>
      <c r="J90" s="62">
        <f t="shared" si="13"/>
        <v>10838.156275745281</v>
      </c>
      <c r="K90" s="52"/>
      <c r="L90" s="74"/>
      <c r="M90" s="74"/>
      <c r="N90" s="74"/>
      <c r="O90" s="74"/>
      <c r="P90" s="74"/>
      <c r="Q90" s="74"/>
      <c r="R90" s="74"/>
      <c r="S90" s="74"/>
      <c r="T90" s="74"/>
      <c r="U90" s="74"/>
      <c r="V90" s="74"/>
      <c r="W90" s="74"/>
      <c r="X90" s="74"/>
      <c r="Y90" s="74"/>
      <c r="Z90" s="74"/>
      <c r="AA90" s="74"/>
      <c r="AB90" s="74"/>
      <c r="AC90" s="74"/>
      <c r="AD90" s="74"/>
      <c r="AE90" s="74"/>
      <c r="AF90" s="77">
        <f>H90</f>
        <v>10838.156275745281</v>
      </c>
      <c r="AG90" s="74"/>
      <c r="AH90" s="74"/>
      <c r="AI90" s="74"/>
      <c r="AJ90" s="81"/>
    </row>
    <row r="91" spans="1:36" x14ac:dyDescent="0.2">
      <c r="A91" s="1"/>
      <c r="B91" s="8"/>
      <c r="C91" s="27"/>
      <c r="D91" s="24">
        <v>44869.375</v>
      </c>
      <c r="E91" s="24">
        <v>44882.708333333299</v>
      </c>
      <c r="F91" s="24"/>
      <c r="G91" s="24"/>
      <c r="H91" s="33"/>
      <c r="J91" s="62">
        <f t="shared" si="13"/>
        <v>0</v>
      </c>
      <c r="K91" s="52"/>
      <c r="L91" s="74"/>
      <c r="M91" s="74"/>
      <c r="N91" s="74"/>
      <c r="O91" s="74"/>
      <c r="P91" s="74"/>
      <c r="Q91" s="74"/>
      <c r="R91" s="74"/>
      <c r="S91" s="74"/>
      <c r="T91" s="74"/>
      <c r="U91" s="74"/>
      <c r="V91" s="74"/>
      <c r="W91" s="74"/>
      <c r="X91" s="74"/>
      <c r="Y91" s="74"/>
      <c r="Z91" s="74"/>
      <c r="AA91" s="74"/>
      <c r="AB91" s="74"/>
      <c r="AC91" s="74"/>
      <c r="AD91" s="74"/>
      <c r="AE91" s="74"/>
      <c r="AF91" s="74"/>
      <c r="AG91" s="74"/>
      <c r="AH91" s="74"/>
      <c r="AI91" s="74"/>
      <c r="AJ91" s="81"/>
    </row>
    <row r="92" spans="1:36" x14ac:dyDescent="0.2">
      <c r="A92" s="1" t="s">
        <v>114</v>
      </c>
      <c r="B92" s="8" t="s">
        <v>115</v>
      </c>
      <c r="C92" s="27">
        <v>15</v>
      </c>
      <c r="D92" s="24">
        <v>44883.375</v>
      </c>
      <c r="E92" s="24">
        <v>44903.708333333299</v>
      </c>
      <c r="F92" s="24"/>
      <c r="G92" s="24"/>
      <c r="H92" s="33">
        <v>15991.560556609287</v>
      </c>
      <c r="J92" s="62">
        <f t="shared" si="13"/>
        <v>15991.560556609287</v>
      </c>
      <c r="K92" s="52"/>
      <c r="L92" s="74"/>
      <c r="M92" s="74"/>
      <c r="N92" s="74"/>
      <c r="O92" s="74"/>
      <c r="P92" s="74"/>
      <c r="Q92" s="74"/>
      <c r="R92" s="74"/>
      <c r="S92" s="74"/>
      <c r="T92" s="74"/>
      <c r="U92" s="74"/>
      <c r="V92" s="74"/>
      <c r="W92" s="74"/>
      <c r="X92" s="74"/>
      <c r="Y92" s="74"/>
      <c r="Z92" s="74"/>
      <c r="AA92" s="74"/>
      <c r="AB92" s="74"/>
      <c r="AC92" s="74"/>
      <c r="AD92" s="74"/>
      <c r="AE92" s="74"/>
      <c r="AF92" s="74"/>
      <c r="AG92" s="77">
        <f>H92</f>
        <v>15991.560556609287</v>
      </c>
      <c r="AH92" s="74"/>
      <c r="AI92" s="74"/>
      <c r="AJ92" s="81"/>
    </row>
    <row r="93" spans="1:36" x14ac:dyDescent="0.2">
      <c r="A93" s="41"/>
      <c r="B93" s="42"/>
      <c r="C93" s="43"/>
      <c r="D93" s="24">
        <v>44883.375</v>
      </c>
      <c r="E93" s="24">
        <v>44903.708333333299</v>
      </c>
      <c r="F93" s="44"/>
      <c r="G93" s="44"/>
      <c r="H93" s="45"/>
      <c r="J93" s="62">
        <f t="shared" si="13"/>
        <v>0</v>
      </c>
      <c r="K93" s="52"/>
      <c r="L93" s="74"/>
      <c r="M93" s="74"/>
      <c r="N93" s="74"/>
      <c r="O93" s="74"/>
      <c r="P93" s="74"/>
      <c r="Q93" s="74"/>
      <c r="R93" s="74"/>
      <c r="S93" s="74"/>
      <c r="T93" s="74"/>
      <c r="U93" s="74"/>
      <c r="V93" s="74"/>
      <c r="W93" s="74"/>
      <c r="X93" s="74"/>
      <c r="Y93" s="74"/>
      <c r="Z93" s="74"/>
      <c r="AA93" s="74"/>
      <c r="AB93" s="74"/>
      <c r="AC93" s="74"/>
      <c r="AD93" s="74"/>
      <c r="AE93" s="74"/>
      <c r="AF93" s="74"/>
      <c r="AG93" s="74"/>
      <c r="AH93" s="74"/>
      <c r="AI93" s="74"/>
      <c r="AJ93" s="81"/>
    </row>
    <row r="94" spans="1:36" x14ac:dyDescent="0.2">
      <c r="A94" s="5" t="s">
        <v>116</v>
      </c>
      <c r="B94" s="7" t="s">
        <v>86</v>
      </c>
      <c r="C94" s="26">
        <v>111</v>
      </c>
      <c r="D94" s="23">
        <v>44775.375</v>
      </c>
      <c r="E94" s="23">
        <v>44929.708333333299</v>
      </c>
      <c r="F94" s="23"/>
      <c r="G94" s="23"/>
      <c r="H94" s="32">
        <f>SUM(H96:H105)</f>
        <v>25280.580824170691</v>
      </c>
      <c r="J94" s="62">
        <f t="shared" si="13"/>
        <v>0</v>
      </c>
      <c r="K94" s="52"/>
      <c r="L94" s="74"/>
      <c r="M94" s="74"/>
      <c r="N94" s="74"/>
      <c r="O94" s="74"/>
      <c r="P94" s="74"/>
      <c r="Q94" s="74"/>
      <c r="R94" s="74"/>
      <c r="S94" s="74"/>
      <c r="T94" s="74"/>
      <c r="U94" s="74"/>
      <c r="V94" s="74"/>
      <c r="W94" s="74"/>
      <c r="X94" s="74"/>
      <c r="Y94" s="74"/>
      <c r="Z94" s="74"/>
      <c r="AA94" s="74"/>
      <c r="AB94" s="74"/>
      <c r="AC94" s="74"/>
      <c r="AD94" s="74"/>
      <c r="AE94" s="74"/>
      <c r="AF94" s="74"/>
      <c r="AG94" s="74"/>
      <c r="AH94" s="74"/>
      <c r="AI94" s="74"/>
      <c r="AJ94" s="81"/>
    </row>
    <row r="95" spans="1:36" x14ac:dyDescent="0.2">
      <c r="A95" s="5"/>
      <c r="B95" s="7"/>
      <c r="C95" s="26"/>
      <c r="D95" s="23"/>
      <c r="E95" s="23"/>
      <c r="F95" s="23"/>
      <c r="G95" s="23"/>
      <c r="H95" s="32"/>
      <c r="J95" s="62">
        <f t="shared" si="13"/>
        <v>0</v>
      </c>
      <c r="K95" s="52"/>
      <c r="L95" s="74"/>
      <c r="M95" s="74"/>
      <c r="N95" s="74"/>
      <c r="O95" s="74"/>
      <c r="P95" s="74"/>
      <c r="Q95" s="74"/>
      <c r="R95" s="74"/>
      <c r="S95" s="74"/>
      <c r="T95" s="74"/>
      <c r="U95" s="74"/>
      <c r="V95" s="74"/>
      <c r="W95" s="74"/>
      <c r="X95" s="74"/>
      <c r="Y95" s="74"/>
      <c r="Z95" s="74"/>
      <c r="AA95" s="74"/>
      <c r="AB95" s="74"/>
      <c r="AC95" s="74"/>
      <c r="AD95" s="74"/>
      <c r="AE95" s="74"/>
      <c r="AF95" s="74"/>
      <c r="AG95" s="74"/>
      <c r="AH95" s="74"/>
      <c r="AI95" s="74"/>
      <c r="AJ95" s="81"/>
    </row>
    <row r="96" spans="1:36" x14ac:dyDescent="0.2">
      <c r="A96" s="1" t="s">
        <v>118</v>
      </c>
      <c r="B96" s="8" t="s">
        <v>109</v>
      </c>
      <c r="C96" s="27">
        <v>7</v>
      </c>
      <c r="D96" s="24">
        <v>44775.375</v>
      </c>
      <c r="E96" s="24">
        <v>44783.708333333299</v>
      </c>
      <c r="F96" s="24"/>
      <c r="G96" s="24"/>
      <c r="H96" s="33">
        <v>10384.354928047907</v>
      </c>
      <c r="J96" s="62">
        <f t="shared" si="13"/>
        <v>0</v>
      </c>
      <c r="K96" s="52"/>
      <c r="L96" s="74"/>
      <c r="M96" s="74"/>
      <c r="N96" s="74"/>
      <c r="O96" s="74"/>
      <c r="P96" s="74"/>
      <c r="Q96" s="74"/>
      <c r="R96" s="74"/>
      <c r="S96" s="74"/>
      <c r="T96" s="74"/>
      <c r="U96" s="74"/>
      <c r="V96" s="74"/>
      <c r="W96" s="74"/>
      <c r="X96" s="74"/>
      <c r="Y96" s="75"/>
      <c r="Z96" s="74"/>
      <c r="AA96" s="74"/>
      <c r="AB96" s="74"/>
      <c r="AC96" s="74"/>
      <c r="AD96" s="74"/>
      <c r="AE96" s="74"/>
      <c r="AF96" s="74"/>
      <c r="AG96" s="74"/>
      <c r="AH96" s="74"/>
      <c r="AI96" s="74"/>
      <c r="AJ96" s="81"/>
    </row>
    <row r="97" spans="1:36" x14ac:dyDescent="0.2">
      <c r="A97" s="1"/>
      <c r="B97" s="8"/>
      <c r="C97" s="27"/>
      <c r="D97" s="24">
        <v>44775.375</v>
      </c>
      <c r="E97" s="24">
        <v>44783.708333333299</v>
      </c>
      <c r="F97" s="24"/>
      <c r="G97" s="24"/>
      <c r="H97" s="33"/>
      <c r="J97" s="62">
        <f t="shared" si="13"/>
        <v>10384.354928047907</v>
      </c>
      <c r="K97" s="52"/>
      <c r="L97" s="74"/>
      <c r="M97" s="74"/>
      <c r="N97" s="74"/>
      <c r="O97" s="74"/>
      <c r="P97" s="74"/>
      <c r="Q97" s="74"/>
      <c r="R97" s="74"/>
      <c r="S97" s="74"/>
      <c r="T97" s="74"/>
      <c r="U97" s="74"/>
      <c r="V97" s="74"/>
      <c r="W97" s="74"/>
      <c r="X97" s="74"/>
      <c r="Y97" s="76">
        <f>H96</f>
        <v>10384.354928047907</v>
      </c>
      <c r="Z97" s="74"/>
      <c r="AA97" s="74"/>
      <c r="AB97" s="74"/>
      <c r="AC97" s="74"/>
      <c r="AD97" s="74"/>
      <c r="AE97" s="74"/>
      <c r="AF97" s="74"/>
      <c r="AG97" s="74"/>
      <c r="AH97" s="74"/>
      <c r="AI97" s="74"/>
      <c r="AJ97" s="81"/>
    </row>
    <row r="98" spans="1:36" x14ac:dyDescent="0.2">
      <c r="A98" s="1" t="s">
        <v>119</v>
      </c>
      <c r="B98" s="8" t="s">
        <v>111</v>
      </c>
      <c r="C98" s="27">
        <v>15</v>
      </c>
      <c r="D98" s="24">
        <v>44832.375</v>
      </c>
      <c r="E98" s="24">
        <v>44852.708333333299</v>
      </c>
      <c r="F98" s="24"/>
      <c r="G98" s="24"/>
      <c r="H98" s="33">
        <v>2802.6366556802268</v>
      </c>
      <c r="J98" s="62">
        <f t="shared" si="13"/>
        <v>2802.6366556802268</v>
      </c>
      <c r="K98" s="52"/>
      <c r="L98" s="74"/>
      <c r="M98" s="74"/>
      <c r="N98" s="74"/>
      <c r="O98" s="74"/>
      <c r="P98" s="74"/>
      <c r="Q98" s="74"/>
      <c r="R98" s="74"/>
      <c r="S98" s="74"/>
      <c r="T98" s="74"/>
      <c r="U98" s="74"/>
      <c r="V98" s="74"/>
      <c r="W98" s="74"/>
      <c r="X98" s="74"/>
      <c r="Y98" s="74"/>
      <c r="Z98" s="74"/>
      <c r="AA98" s="74"/>
      <c r="AB98" s="74"/>
      <c r="AC98" s="77">
        <f>H98/2</f>
        <v>1401.3183278401134</v>
      </c>
      <c r="AD98" s="77">
        <f>H98/2</f>
        <v>1401.3183278401134</v>
      </c>
      <c r="AE98" s="74"/>
      <c r="AF98" s="74"/>
      <c r="AG98" s="74"/>
      <c r="AH98" s="74"/>
      <c r="AI98" s="74"/>
      <c r="AJ98" s="81"/>
    </row>
    <row r="99" spans="1:36" x14ac:dyDescent="0.2">
      <c r="A99" s="1"/>
      <c r="B99" s="8"/>
      <c r="C99" s="27"/>
      <c r="D99" s="24">
        <v>44832.375</v>
      </c>
      <c r="E99" s="24">
        <v>44852.708333333299</v>
      </c>
      <c r="F99" s="24"/>
      <c r="G99" s="24"/>
      <c r="H99" s="33"/>
      <c r="J99" s="62">
        <f t="shared" si="13"/>
        <v>0</v>
      </c>
      <c r="K99" s="52"/>
      <c r="L99" s="74"/>
      <c r="M99" s="74"/>
      <c r="N99" s="74"/>
      <c r="O99" s="74"/>
      <c r="P99" s="74"/>
      <c r="Q99" s="74"/>
      <c r="R99" s="74"/>
      <c r="S99" s="74"/>
      <c r="T99" s="74"/>
      <c r="U99" s="74"/>
      <c r="V99" s="74"/>
      <c r="W99" s="74"/>
      <c r="X99" s="74"/>
      <c r="Y99" s="74"/>
      <c r="Z99" s="74"/>
      <c r="AA99" s="74"/>
      <c r="AB99" s="74"/>
      <c r="AC99" s="74"/>
      <c r="AD99" s="74"/>
      <c r="AE99" s="74"/>
      <c r="AF99" s="74"/>
      <c r="AG99" s="74"/>
      <c r="AH99" s="74"/>
      <c r="AI99" s="74"/>
      <c r="AJ99" s="81"/>
    </row>
    <row r="100" spans="1:36" x14ac:dyDescent="0.2">
      <c r="A100" s="1" t="s">
        <v>120</v>
      </c>
      <c r="B100" s="8" t="s">
        <v>115</v>
      </c>
      <c r="C100" s="27">
        <v>15</v>
      </c>
      <c r="D100" s="24">
        <v>44904.375</v>
      </c>
      <c r="E100" s="24">
        <v>44924.708333333299</v>
      </c>
      <c r="F100" s="24"/>
      <c r="G100" s="24"/>
      <c r="H100" s="33">
        <v>8707.2505516714627</v>
      </c>
      <c r="J100" s="62">
        <f t="shared" si="13"/>
        <v>8707.2505516714627</v>
      </c>
      <c r="K100" s="52"/>
      <c r="L100" s="74"/>
      <c r="M100" s="74"/>
      <c r="N100" s="74"/>
      <c r="O100" s="74"/>
      <c r="P100" s="74"/>
      <c r="Q100" s="74"/>
      <c r="R100" s="74"/>
      <c r="S100" s="74"/>
      <c r="T100" s="74"/>
      <c r="U100" s="74"/>
      <c r="V100" s="74"/>
      <c r="W100" s="74"/>
      <c r="X100" s="74"/>
      <c r="Y100" s="74"/>
      <c r="Z100" s="74"/>
      <c r="AA100" s="74"/>
      <c r="AB100" s="74"/>
      <c r="AC100" s="74"/>
      <c r="AD100" s="74"/>
      <c r="AE100" s="74"/>
      <c r="AF100" s="74"/>
      <c r="AG100" s="74"/>
      <c r="AH100" s="77">
        <f>H100</f>
        <v>8707.2505516714627</v>
      </c>
      <c r="AI100" s="74"/>
      <c r="AJ100" s="81"/>
    </row>
    <row r="101" spans="1:36" x14ac:dyDescent="0.2">
      <c r="A101" s="1"/>
      <c r="B101" s="8"/>
      <c r="C101" s="27"/>
      <c r="D101" s="24">
        <v>44904.375</v>
      </c>
      <c r="E101" s="24">
        <v>44924.708333333299</v>
      </c>
      <c r="F101" s="24"/>
      <c r="G101" s="24"/>
      <c r="H101" s="33"/>
      <c r="J101" s="62">
        <f t="shared" si="13"/>
        <v>0</v>
      </c>
      <c r="K101" s="52"/>
      <c r="L101" s="74"/>
      <c r="M101" s="74"/>
      <c r="N101" s="74"/>
      <c r="O101" s="74"/>
      <c r="P101" s="74"/>
      <c r="Q101" s="74"/>
      <c r="R101" s="74"/>
      <c r="S101" s="74"/>
      <c r="T101" s="74"/>
      <c r="U101" s="74"/>
      <c r="V101" s="74"/>
      <c r="W101" s="74"/>
      <c r="X101" s="74"/>
      <c r="Y101" s="74"/>
      <c r="Z101" s="74"/>
      <c r="AA101" s="74"/>
      <c r="AB101" s="74"/>
      <c r="AC101" s="74"/>
      <c r="AD101" s="74"/>
      <c r="AE101" s="74"/>
      <c r="AF101" s="74"/>
      <c r="AG101" s="74"/>
      <c r="AH101" s="74"/>
      <c r="AI101" s="74"/>
      <c r="AJ101" s="81"/>
    </row>
    <row r="102" spans="1:36" x14ac:dyDescent="0.2">
      <c r="A102" s="1" t="s">
        <v>121</v>
      </c>
      <c r="B102" s="8" t="s">
        <v>122</v>
      </c>
      <c r="C102" s="27">
        <v>7</v>
      </c>
      <c r="D102" s="24">
        <v>44853.375</v>
      </c>
      <c r="E102" s="24">
        <v>44861.708333333299</v>
      </c>
      <c r="F102" s="24"/>
      <c r="G102" s="24"/>
      <c r="H102" s="33">
        <v>2150.7455870997023</v>
      </c>
      <c r="J102" s="62">
        <f t="shared" si="13"/>
        <v>0</v>
      </c>
      <c r="K102" s="52"/>
      <c r="L102" s="74"/>
      <c r="M102" s="74"/>
      <c r="N102" s="74"/>
      <c r="O102" s="74"/>
      <c r="P102" s="74"/>
      <c r="Q102" s="74"/>
      <c r="R102" s="74"/>
      <c r="S102" s="74"/>
      <c r="T102" s="74"/>
      <c r="U102" s="74"/>
      <c r="V102" s="74"/>
      <c r="W102" s="74"/>
      <c r="X102" s="74"/>
      <c r="Y102" s="74"/>
      <c r="Z102" s="74"/>
      <c r="AA102" s="74"/>
      <c r="AB102" s="74"/>
      <c r="AC102" s="74"/>
      <c r="AD102" s="75"/>
      <c r="AE102" s="74"/>
      <c r="AF102" s="74"/>
      <c r="AG102" s="74"/>
      <c r="AH102" s="74"/>
      <c r="AI102" s="74"/>
      <c r="AJ102" s="81"/>
    </row>
    <row r="103" spans="1:36" x14ac:dyDescent="0.2">
      <c r="A103" s="1"/>
      <c r="B103" s="8"/>
      <c r="C103" s="27"/>
      <c r="D103" s="24">
        <v>44853.375</v>
      </c>
      <c r="E103" s="24">
        <v>44861.708333333299</v>
      </c>
      <c r="F103" s="24"/>
      <c r="G103" s="24"/>
      <c r="H103" s="33"/>
      <c r="J103" s="62">
        <f t="shared" si="13"/>
        <v>2150.7455870997023</v>
      </c>
      <c r="K103" s="52"/>
      <c r="L103" s="74"/>
      <c r="M103" s="74"/>
      <c r="N103" s="74"/>
      <c r="O103" s="74"/>
      <c r="P103" s="74"/>
      <c r="Q103" s="74"/>
      <c r="R103" s="74"/>
      <c r="S103" s="74"/>
      <c r="T103" s="74"/>
      <c r="U103" s="74"/>
      <c r="V103" s="74"/>
      <c r="W103" s="74"/>
      <c r="X103" s="74"/>
      <c r="Y103" s="74"/>
      <c r="Z103" s="74"/>
      <c r="AA103" s="74"/>
      <c r="AB103" s="74"/>
      <c r="AC103" s="74"/>
      <c r="AD103" s="76">
        <f>H102</f>
        <v>2150.7455870997023</v>
      </c>
      <c r="AE103" s="74"/>
      <c r="AF103" s="74"/>
      <c r="AG103" s="74"/>
      <c r="AH103" s="74"/>
      <c r="AI103" s="74"/>
      <c r="AJ103" s="81"/>
    </row>
    <row r="104" spans="1:36" x14ac:dyDescent="0.2">
      <c r="A104" s="1" t="s">
        <v>123</v>
      </c>
      <c r="B104" s="8" t="s">
        <v>124</v>
      </c>
      <c r="C104" s="27">
        <v>3</v>
      </c>
      <c r="D104" s="24">
        <v>44925.375</v>
      </c>
      <c r="E104" s="24">
        <v>44929.708333333299</v>
      </c>
      <c r="F104" s="24"/>
      <c r="G104" s="24"/>
      <c r="H104" s="33">
        <v>1235.5931016713926</v>
      </c>
      <c r="J104" s="62">
        <f t="shared" si="13"/>
        <v>1235.5931016713926</v>
      </c>
      <c r="K104" s="52"/>
      <c r="L104" s="74"/>
      <c r="M104" s="74"/>
      <c r="N104" s="74"/>
      <c r="O104" s="74"/>
      <c r="P104" s="74"/>
      <c r="Q104" s="74"/>
      <c r="R104" s="74"/>
      <c r="S104" s="74"/>
      <c r="T104" s="74"/>
      <c r="U104" s="74"/>
      <c r="V104" s="74"/>
      <c r="W104" s="74"/>
      <c r="X104" s="74"/>
      <c r="Y104" s="74"/>
      <c r="Z104" s="74"/>
      <c r="AA104" s="74"/>
      <c r="AB104" s="74"/>
      <c r="AC104" s="74"/>
      <c r="AD104" s="74"/>
      <c r="AE104" s="74"/>
      <c r="AF104" s="74"/>
      <c r="AG104" s="74"/>
      <c r="AH104" s="74"/>
      <c r="AI104" s="77">
        <f>H104</f>
        <v>1235.5931016713926</v>
      </c>
      <c r="AJ104" s="81"/>
    </row>
    <row r="105" spans="1:36" x14ac:dyDescent="0.2">
      <c r="A105" s="41"/>
      <c r="B105" s="42"/>
      <c r="C105" s="43"/>
      <c r="D105" s="24">
        <v>44925.375</v>
      </c>
      <c r="E105" s="24">
        <v>44929.708333333299</v>
      </c>
      <c r="F105" s="44"/>
      <c r="G105" s="44"/>
      <c r="H105" s="45"/>
      <c r="J105" s="62">
        <f t="shared" si="13"/>
        <v>0</v>
      </c>
      <c r="K105" s="52"/>
      <c r="L105" s="74"/>
      <c r="M105" s="74"/>
      <c r="N105" s="74"/>
      <c r="O105" s="74"/>
      <c r="P105" s="74"/>
      <c r="Q105" s="74"/>
      <c r="R105" s="74"/>
      <c r="S105" s="74"/>
      <c r="T105" s="74"/>
      <c r="U105" s="74"/>
      <c r="V105" s="74"/>
      <c r="W105" s="74"/>
      <c r="X105" s="74"/>
      <c r="Y105" s="74"/>
      <c r="Z105" s="74"/>
      <c r="AA105" s="74"/>
      <c r="AB105" s="74"/>
      <c r="AC105" s="74"/>
      <c r="AD105" s="74"/>
      <c r="AE105" s="74"/>
      <c r="AF105" s="74"/>
      <c r="AG105" s="74"/>
      <c r="AH105" s="74"/>
      <c r="AI105" s="74"/>
      <c r="AJ105" s="81"/>
    </row>
    <row r="106" spans="1:36" x14ac:dyDescent="0.2">
      <c r="A106" s="5" t="s">
        <v>125</v>
      </c>
      <c r="B106" s="7" t="s">
        <v>96</v>
      </c>
      <c r="C106" s="26">
        <v>20</v>
      </c>
      <c r="D106" s="23">
        <v>44819.375</v>
      </c>
      <c r="E106" s="23">
        <v>44846.708333333299</v>
      </c>
      <c r="F106" s="23"/>
      <c r="G106" s="23"/>
      <c r="H106" s="32">
        <f>SUM(H108:H117)</f>
        <v>19935.231285345722</v>
      </c>
      <c r="J106" s="62">
        <f t="shared" si="13"/>
        <v>0</v>
      </c>
      <c r="K106" s="52"/>
      <c r="L106" s="74"/>
      <c r="M106" s="74"/>
      <c r="N106" s="74"/>
      <c r="O106" s="74"/>
      <c r="P106" s="74"/>
      <c r="Q106" s="74"/>
      <c r="R106" s="74"/>
      <c r="S106" s="74"/>
      <c r="T106" s="74"/>
      <c r="U106" s="74"/>
      <c r="V106" s="74"/>
      <c r="W106" s="74"/>
      <c r="X106" s="74"/>
      <c r="Y106" s="74"/>
      <c r="Z106" s="74"/>
      <c r="AA106" s="74"/>
      <c r="AB106" s="74"/>
      <c r="AC106" s="74"/>
      <c r="AD106" s="74"/>
      <c r="AE106" s="74"/>
      <c r="AF106" s="74"/>
      <c r="AG106" s="74"/>
      <c r="AH106" s="74"/>
      <c r="AI106" s="74"/>
      <c r="AJ106" s="81"/>
    </row>
    <row r="107" spans="1:36" x14ac:dyDescent="0.2">
      <c r="A107" s="5"/>
      <c r="B107" s="7"/>
      <c r="C107" s="26"/>
      <c r="D107" s="23"/>
      <c r="E107" s="23"/>
      <c r="F107" s="23"/>
      <c r="G107" s="23"/>
      <c r="H107" s="32"/>
      <c r="J107" s="62">
        <f t="shared" si="13"/>
        <v>0</v>
      </c>
      <c r="K107" s="52"/>
      <c r="L107" s="74"/>
      <c r="M107" s="74"/>
      <c r="N107" s="74"/>
      <c r="O107" s="74"/>
      <c r="P107" s="74"/>
      <c r="Q107" s="74"/>
      <c r="R107" s="74"/>
      <c r="S107" s="74"/>
      <c r="T107" s="74"/>
      <c r="U107" s="74"/>
      <c r="V107" s="74"/>
      <c r="W107" s="74"/>
      <c r="X107" s="74"/>
      <c r="Y107" s="74"/>
      <c r="Z107" s="74"/>
      <c r="AA107" s="74"/>
      <c r="AB107" s="74"/>
      <c r="AC107" s="74"/>
      <c r="AD107" s="74"/>
      <c r="AE107" s="74"/>
      <c r="AF107" s="74"/>
      <c r="AG107" s="74"/>
      <c r="AH107" s="74"/>
      <c r="AI107" s="74"/>
      <c r="AJ107" s="81"/>
    </row>
    <row r="108" spans="1:36" x14ac:dyDescent="0.2">
      <c r="A108" s="1" t="s">
        <v>127</v>
      </c>
      <c r="B108" s="8" t="s">
        <v>128</v>
      </c>
      <c r="C108" s="27">
        <v>15</v>
      </c>
      <c r="D108" s="24">
        <v>44826.375</v>
      </c>
      <c r="E108" s="24">
        <v>44846.708333333299</v>
      </c>
      <c r="F108" s="24"/>
      <c r="G108" s="24"/>
      <c r="H108" s="33">
        <v>1143.5196910566865</v>
      </c>
      <c r="J108" s="62">
        <f t="shared" si="13"/>
        <v>1143.5196910566865</v>
      </c>
      <c r="K108" s="52"/>
      <c r="L108" s="74"/>
      <c r="M108" s="74"/>
      <c r="N108" s="74"/>
      <c r="O108" s="74"/>
      <c r="P108" s="74"/>
      <c r="Q108" s="74"/>
      <c r="R108" s="74"/>
      <c r="S108" s="74"/>
      <c r="T108" s="74"/>
      <c r="U108" s="74"/>
      <c r="V108" s="74"/>
      <c r="W108" s="74"/>
      <c r="X108" s="74"/>
      <c r="Y108" s="74"/>
      <c r="Z108" s="74"/>
      <c r="AA108" s="74"/>
      <c r="AB108" s="74"/>
      <c r="AC108" s="77">
        <f>H108</f>
        <v>1143.5196910566865</v>
      </c>
      <c r="AD108" s="74"/>
      <c r="AE108" s="74"/>
      <c r="AF108" s="74"/>
      <c r="AG108" s="74"/>
      <c r="AH108" s="74"/>
      <c r="AI108" s="74"/>
      <c r="AJ108" s="81"/>
    </row>
    <row r="109" spans="1:36" x14ac:dyDescent="0.2">
      <c r="A109" s="1"/>
      <c r="B109" s="8"/>
      <c r="C109" s="27"/>
      <c r="D109" s="24">
        <v>44826.375</v>
      </c>
      <c r="E109" s="24">
        <v>44846.708333333299</v>
      </c>
      <c r="F109" s="24"/>
      <c r="G109" s="24"/>
      <c r="H109" s="33"/>
      <c r="J109" s="62">
        <f t="shared" si="13"/>
        <v>0</v>
      </c>
      <c r="K109" s="52"/>
      <c r="L109" s="74"/>
      <c r="M109" s="74"/>
      <c r="N109" s="74"/>
      <c r="O109" s="74"/>
      <c r="P109" s="74"/>
      <c r="Q109" s="74"/>
      <c r="R109" s="74"/>
      <c r="S109" s="74"/>
      <c r="T109" s="74"/>
      <c r="U109" s="74"/>
      <c r="V109" s="74"/>
      <c r="W109" s="74"/>
      <c r="X109" s="74"/>
      <c r="Y109" s="74"/>
      <c r="Z109" s="74"/>
      <c r="AA109" s="74"/>
      <c r="AB109" s="74"/>
      <c r="AC109" s="74"/>
      <c r="AD109" s="74"/>
      <c r="AE109" s="74"/>
      <c r="AF109" s="74"/>
      <c r="AG109" s="74"/>
      <c r="AH109" s="74"/>
      <c r="AI109" s="74"/>
      <c r="AJ109" s="81"/>
    </row>
    <row r="110" spans="1:36" x14ac:dyDescent="0.2">
      <c r="A110" s="1" t="s">
        <v>129</v>
      </c>
      <c r="B110" s="8" t="s">
        <v>122</v>
      </c>
      <c r="C110" s="27">
        <v>10</v>
      </c>
      <c r="D110" s="24">
        <v>44826.375</v>
      </c>
      <c r="E110" s="24">
        <v>44839.708333333299</v>
      </c>
      <c r="F110" s="24"/>
      <c r="G110" s="24"/>
      <c r="H110" s="33">
        <v>3014.713632089195</v>
      </c>
      <c r="J110" s="62">
        <f t="shared" si="13"/>
        <v>3014.713632089195</v>
      </c>
      <c r="K110" s="52"/>
      <c r="L110" s="74"/>
      <c r="M110" s="74"/>
      <c r="N110" s="74"/>
      <c r="O110" s="74"/>
      <c r="P110" s="74"/>
      <c r="Q110" s="74"/>
      <c r="R110" s="74"/>
      <c r="S110" s="74"/>
      <c r="T110" s="74"/>
      <c r="U110" s="74"/>
      <c r="V110" s="74"/>
      <c r="W110" s="74"/>
      <c r="X110" s="74"/>
      <c r="Y110" s="74"/>
      <c r="Z110" s="74"/>
      <c r="AA110" s="74"/>
      <c r="AB110" s="74"/>
      <c r="AC110" s="77">
        <f>H110</f>
        <v>3014.713632089195</v>
      </c>
      <c r="AD110" s="74"/>
      <c r="AE110" s="74"/>
      <c r="AF110" s="74"/>
      <c r="AG110" s="74"/>
      <c r="AH110" s="74"/>
      <c r="AI110" s="74"/>
      <c r="AJ110" s="81"/>
    </row>
    <row r="111" spans="1:36" x14ac:dyDescent="0.2">
      <c r="A111" s="1"/>
      <c r="B111" s="8"/>
      <c r="C111" s="27"/>
      <c r="D111" s="24">
        <v>44826.375</v>
      </c>
      <c r="E111" s="24">
        <v>44839.708333333299</v>
      </c>
      <c r="F111" s="24"/>
      <c r="G111" s="24"/>
      <c r="H111" s="33"/>
      <c r="J111" s="62">
        <f t="shared" si="13"/>
        <v>0</v>
      </c>
      <c r="K111" s="52"/>
      <c r="L111" s="74"/>
      <c r="M111" s="74"/>
      <c r="N111" s="74"/>
      <c r="O111" s="74"/>
      <c r="P111" s="74"/>
      <c r="Q111" s="74"/>
      <c r="R111" s="74"/>
      <c r="S111" s="74"/>
      <c r="T111" s="74"/>
      <c r="U111" s="74"/>
      <c r="V111" s="74"/>
      <c r="W111" s="74"/>
      <c r="X111" s="74"/>
      <c r="Y111" s="74"/>
      <c r="Z111" s="74"/>
      <c r="AA111" s="74"/>
      <c r="AB111" s="74"/>
      <c r="AC111" s="74"/>
      <c r="AD111" s="74"/>
      <c r="AE111" s="74"/>
      <c r="AF111" s="74"/>
      <c r="AG111" s="74"/>
      <c r="AH111" s="74"/>
      <c r="AI111" s="74"/>
      <c r="AJ111" s="81"/>
    </row>
    <row r="112" spans="1:36" x14ac:dyDescent="0.2">
      <c r="A112" s="1" t="s">
        <v>130</v>
      </c>
      <c r="B112" s="8" t="s">
        <v>131</v>
      </c>
      <c r="C112" s="27">
        <v>5</v>
      </c>
      <c r="D112" s="24">
        <v>44826.375</v>
      </c>
      <c r="E112" s="24">
        <v>44832.708333333299</v>
      </c>
      <c r="F112" s="24"/>
      <c r="G112" s="24"/>
      <c r="H112" s="33">
        <v>363.71757062433608</v>
      </c>
      <c r="J112" s="62">
        <f t="shared" si="13"/>
        <v>0</v>
      </c>
      <c r="K112" s="52"/>
      <c r="L112" s="74"/>
      <c r="M112" s="74"/>
      <c r="N112" s="74"/>
      <c r="O112" s="74"/>
      <c r="P112" s="74"/>
      <c r="Q112" s="74"/>
      <c r="R112" s="74"/>
      <c r="S112" s="74"/>
      <c r="T112" s="74"/>
      <c r="U112" s="74"/>
      <c r="V112" s="74"/>
      <c r="W112" s="74"/>
      <c r="X112" s="74"/>
      <c r="Y112" s="74"/>
      <c r="Z112" s="74"/>
      <c r="AA112" s="74"/>
      <c r="AB112" s="75"/>
      <c r="AC112" s="74"/>
      <c r="AD112" s="74"/>
      <c r="AE112" s="74"/>
      <c r="AF112" s="74"/>
      <c r="AG112" s="74"/>
      <c r="AH112" s="74"/>
      <c r="AI112" s="74"/>
      <c r="AJ112" s="81"/>
    </row>
    <row r="113" spans="1:36" x14ac:dyDescent="0.2">
      <c r="A113" s="1"/>
      <c r="B113" s="8"/>
      <c r="C113" s="27"/>
      <c r="D113" s="24">
        <v>44826.375</v>
      </c>
      <c r="E113" s="24">
        <v>44832.708333333299</v>
      </c>
      <c r="F113" s="24"/>
      <c r="G113" s="24"/>
      <c r="H113" s="33"/>
      <c r="J113" s="62">
        <f t="shared" si="13"/>
        <v>363.71757062433608</v>
      </c>
      <c r="K113" s="52"/>
      <c r="L113" s="74"/>
      <c r="M113" s="74"/>
      <c r="N113" s="74"/>
      <c r="O113" s="74"/>
      <c r="P113" s="74"/>
      <c r="Q113" s="74"/>
      <c r="R113" s="74"/>
      <c r="S113" s="74"/>
      <c r="T113" s="74"/>
      <c r="U113" s="74"/>
      <c r="V113" s="74"/>
      <c r="W113" s="74"/>
      <c r="X113" s="74"/>
      <c r="Y113" s="74"/>
      <c r="Z113" s="74"/>
      <c r="AA113" s="74"/>
      <c r="AB113" s="76">
        <f>H112</f>
        <v>363.71757062433608</v>
      </c>
      <c r="AC113" s="74"/>
      <c r="AD113" s="74"/>
      <c r="AE113" s="74"/>
      <c r="AF113" s="74"/>
      <c r="AG113" s="74"/>
      <c r="AH113" s="74"/>
      <c r="AI113" s="74"/>
      <c r="AJ113" s="81"/>
    </row>
    <row r="114" spans="1:36" x14ac:dyDescent="0.2">
      <c r="A114" s="1" t="s">
        <v>132</v>
      </c>
      <c r="B114" s="8" t="s">
        <v>133</v>
      </c>
      <c r="C114" s="27">
        <v>15</v>
      </c>
      <c r="D114" s="24">
        <v>44826.375</v>
      </c>
      <c r="E114" s="24">
        <v>44846.708333333299</v>
      </c>
      <c r="F114" s="24"/>
      <c r="G114" s="24"/>
      <c r="H114" s="33">
        <v>8783.686294690895</v>
      </c>
      <c r="J114" s="62">
        <f t="shared" si="13"/>
        <v>8783.686294690895</v>
      </c>
      <c r="K114" s="52"/>
      <c r="L114" s="74"/>
      <c r="M114" s="74"/>
      <c r="N114" s="74"/>
      <c r="O114" s="74"/>
      <c r="P114" s="74"/>
      <c r="Q114" s="74"/>
      <c r="R114" s="74"/>
      <c r="S114" s="74"/>
      <c r="T114" s="74"/>
      <c r="U114" s="74"/>
      <c r="V114" s="74"/>
      <c r="W114" s="74"/>
      <c r="X114" s="74"/>
      <c r="Y114" s="74"/>
      <c r="Z114" s="74"/>
      <c r="AA114" s="74"/>
      <c r="AB114" s="74"/>
      <c r="AC114" s="77">
        <f>H114</f>
        <v>8783.686294690895</v>
      </c>
      <c r="AD114" s="74"/>
      <c r="AE114" s="74"/>
      <c r="AF114" s="74"/>
      <c r="AG114" s="74"/>
      <c r="AH114" s="74"/>
      <c r="AI114" s="74"/>
      <c r="AJ114" s="81"/>
    </row>
    <row r="115" spans="1:36" x14ac:dyDescent="0.2">
      <c r="A115" s="1"/>
      <c r="B115" s="8"/>
      <c r="C115" s="27"/>
      <c r="D115" s="24">
        <v>44826.375</v>
      </c>
      <c r="E115" s="24">
        <v>44846.708333333299</v>
      </c>
      <c r="F115" s="24"/>
      <c r="G115" s="24"/>
      <c r="H115" s="33"/>
      <c r="J115" s="62">
        <f t="shared" si="13"/>
        <v>0</v>
      </c>
      <c r="K115" s="52"/>
      <c r="L115" s="74"/>
      <c r="M115" s="74"/>
      <c r="N115" s="74"/>
      <c r="O115" s="74"/>
      <c r="P115" s="74"/>
      <c r="Q115" s="74"/>
      <c r="R115" s="74"/>
      <c r="S115" s="74"/>
      <c r="T115" s="74"/>
      <c r="U115" s="74"/>
      <c r="V115" s="74"/>
      <c r="W115" s="74"/>
      <c r="X115" s="74"/>
      <c r="Y115" s="74"/>
      <c r="Z115" s="74"/>
      <c r="AA115" s="74"/>
      <c r="AB115" s="74"/>
      <c r="AC115" s="74"/>
      <c r="AD115" s="74"/>
      <c r="AE115" s="74"/>
      <c r="AF115" s="74"/>
      <c r="AG115" s="74"/>
      <c r="AH115" s="74"/>
      <c r="AI115" s="74"/>
      <c r="AJ115" s="81"/>
    </row>
    <row r="116" spans="1:36" x14ac:dyDescent="0.2">
      <c r="A116" s="1" t="s">
        <v>134</v>
      </c>
      <c r="B116" s="8" t="s">
        <v>135</v>
      </c>
      <c r="C116" s="27">
        <v>5</v>
      </c>
      <c r="D116" s="24">
        <v>44819.375</v>
      </c>
      <c r="E116" s="24">
        <v>44825.708333333299</v>
      </c>
      <c r="F116" s="24"/>
      <c r="G116" s="24"/>
      <c r="H116" s="33">
        <v>6629.5940968846107</v>
      </c>
      <c r="J116" s="62">
        <f t="shared" si="13"/>
        <v>6629.5940968846107</v>
      </c>
      <c r="K116" s="52"/>
      <c r="L116" s="74"/>
      <c r="M116" s="74"/>
      <c r="N116" s="74"/>
      <c r="O116" s="74"/>
      <c r="P116" s="74"/>
      <c r="Q116" s="74"/>
      <c r="R116" s="74"/>
      <c r="S116" s="74"/>
      <c r="T116" s="74"/>
      <c r="U116" s="74"/>
      <c r="V116" s="74"/>
      <c r="W116" s="74"/>
      <c r="X116" s="74"/>
      <c r="Y116" s="74"/>
      <c r="Z116" s="74"/>
      <c r="AA116" s="74"/>
      <c r="AB116" s="77">
        <f>H116</f>
        <v>6629.5940968846107</v>
      </c>
      <c r="AC116" s="74"/>
      <c r="AD116" s="74"/>
      <c r="AE116" s="74"/>
      <c r="AF116" s="74"/>
      <c r="AG116" s="74"/>
      <c r="AH116" s="74"/>
      <c r="AI116" s="74"/>
      <c r="AJ116" s="81"/>
    </row>
    <row r="117" spans="1:36" x14ac:dyDescent="0.2">
      <c r="A117" s="41"/>
      <c r="B117" s="42"/>
      <c r="C117" s="43"/>
      <c r="D117" s="24">
        <v>44819.375</v>
      </c>
      <c r="E117" s="24">
        <v>44825.708333333299</v>
      </c>
      <c r="F117" s="44"/>
      <c r="G117" s="44"/>
      <c r="H117" s="45"/>
      <c r="J117" s="62">
        <f t="shared" si="13"/>
        <v>0</v>
      </c>
      <c r="K117" s="52"/>
      <c r="L117" s="74"/>
      <c r="M117" s="74"/>
      <c r="N117" s="74"/>
      <c r="O117" s="74"/>
      <c r="P117" s="74"/>
      <c r="Q117" s="74"/>
      <c r="R117" s="74"/>
      <c r="S117" s="74"/>
      <c r="T117" s="74"/>
      <c r="U117" s="74"/>
      <c r="V117" s="74"/>
      <c r="W117" s="74"/>
      <c r="X117" s="74"/>
      <c r="Y117" s="74"/>
      <c r="Z117" s="74"/>
      <c r="AA117" s="74"/>
      <c r="AB117" s="74"/>
      <c r="AC117" s="74"/>
      <c r="AD117" s="74"/>
      <c r="AE117" s="74"/>
      <c r="AF117" s="74"/>
      <c r="AG117" s="74"/>
      <c r="AH117" s="74"/>
      <c r="AI117" s="74"/>
      <c r="AJ117" s="81"/>
    </row>
    <row r="118" spans="1:36" x14ac:dyDescent="0.2">
      <c r="A118" s="5" t="s">
        <v>136</v>
      </c>
      <c r="B118" s="7" t="s">
        <v>137</v>
      </c>
      <c r="C118" s="26">
        <v>88</v>
      </c>
      <c r="D118" s="23">
        <v>44761.375</v>
      </c>
      <c r="E118" s="23">
        <v>44882.708333333299</v>
      </c>
      <c r="F118" s="23"/>
      <c r="G118" s="23"/>
      <c r="H118" s="32">
        <f>SUM(H119:H128)</f>
        <v>69515.737325546346</v>
      </c>
      <c r="J118" s="62">
        <f t="shared" si="13"/>
        <v>0</v>
      </c>
      <c r="K118" s="52"/>
      <c r="L118" s="74"/>
      <c r="M118" s="74"/>
      <c r="N118" s="74"/>
      <c r="O118" s="74"/>
      <c r="P118" s="74"/>
      <c r="Q118" s="74"/>
      <c r="R118" s="74"/>
      <c r="S118" s="74"/>
      <c r="T118" s="74"/>
      <c r="U118" s="74"/>
      <c r="V118" s="74"/>
      <c r="W118" s="74"/>
      <c r="X118" s="74"/>
      <c r="Y118" s="74"/>
      <c r="Z118" s="74"/>
      <c r="AA118" s="74"/>
      <c r="AB118" s="74"/>
      <c r="AC118" s="74"/>
      <c r="AD118" s="74"/>
      <c r="AE118" s="74"/>
      <c r="AF118" s="74"/>
      <c r="AG118" s="74"/>
      <c r="AH118" s="74"/>
      <c r="AI118" s="74"/>
      <c r="AJ118" s="81"/>
    </row>
    <row r="119" spans="1:36" x14ac:dyDescent="0.2">
      <c r="A119" s="1" t="s">
        <v>139</v>
      </c>
      <c r="B119" s="8" t="s">
        <v>109</v>
      </c>
      <c r="C119" s="27">
        <v>5</v>
      </c>
      <c r="D119" s="24">
        <v>44761.375</v>
      </c>
      <c r="E119" s="24">
        <v>44767.708333333299</v>
      </c>
      <c r="F119" s="24"/>
      <c r="G119" s="24"/>
      <c r="H119" s="33">
        <v>31166.294650284159</v>
      </c>
      <c r="J119" s="62">
        <f t="shared" si="13"/>
        <v>0</v>
      </c>
      <c r="K119" s="52"/>
      <c r="L119" s="74"/>
      <c r="M119" s="74"/>
      <c r="N119" s="74"/>
      <c r="O119" s="74"/>
      <c r="P119" s="74"/>
      <c r="Q119" s="74"/>
      <c r="R119" s="74"/>
      <c r="S119" s="74"/>
      <c r="T119" s="74"/>
      <c r="U119" s="74"/>
      <c r="V119" s="74"/>
      <c r="W119" s="74"/>
      <c r="X119" s="75"/>
      <c r="Y119" s="74"/>
      <c r="Z119" s="74"/>
      <c r="AA119" s="74"/>
      <c r="AB119" s="74"/>
      <c r="AC119" s="74"/>
      <c r="AD119" s="74"/>
      <c r="AE119" s="74"/>
      <c r="AF119" s="74"/>
      <c r="AG119" s="74"/>
      <c r="AH119" s="74"/>
      <c r="AI119" s="74"/>
      <c r="AJ119" s="81"/>
    </row>
    <row r="120" spans="1:36" x14ac:dyDescent="0.2">
      <c r="A120" s="1"/>
      <c r="B120" s="8"/>
      <c r="C120" s="27"/>
      <c r="D120" s="24">
        <v>44761.375</v>
      </c>
      <c r="E120" s="24">
        <v>44767.708333333299</v>
      </c>
      <c r="F120" s="24"/>
      <c r="G120" s="24"/>
      <c r="H120" s="33"/>
      <c r="J120" s="62">
        <f t="shared" si="13"/>
        <v>31166.294650284159</v>
      </c>
      <c r="K120" s="52"/>
      <c r="L120" s="74"/>
      <c r="M120" s="74"/>
      <c r="N120" s="74"/>
      <c r="O120" s="74"/>
      <c r="P120" s="74"/>
      <c r="Q120" s="74"/>
      <c r="R120" s="74"/>
      <c r="S120" s="74"/>
      <c r="T120" s="74"/>
      <c r="U120" s="74"/>
      <c r="V120" s="74"/>
      <c r="W120" s="74"/>
      <c r="X120" s="76">
        <f>H119</f>
        <v>31166.294650284159</v>
      </c>
      <c r="Y120" s="74"/>
      <c r="Z120" s="74"/>
      <c r="AA120" s="74"/>
      <c r="AB120" s="74"/>
      <c r="AC120" s="74"/>
      <c r="AD120" s="74"/>
      <c r="AE120" s="74"/>
      <c r="AF120" s="74"/>
      <c r="AG120" s="74"/>
      <c r="AH120" s="74"/>
      <c r="AI120" s="74"/>
      <c r="AJ120" s="81"/>
    </row>
    <row r="121" spans="1:36" x14ac:dyDescent="0.2">
      <c r="A121" s="1" t="s">
        <v>140</v>
      </c>
      <c r="B121" s="8" t="s">
        <v>111</v>
      </c>
      <c r="C121" s="27">
        <v>15</v>
      </c>
      <c r="D121" s="24">
        <v>44790.375</v>
      </c>
      <c r="E121" s="24">
        <v>44810.708333333299</v>
      </c>
      <c r="F121" s="24"/>
      <c r="G121" s="24"/>
      <c r="H121" s="33">
        <v>8260.1649396023131</v>
      </c>
      <c r="J121" s="62">
        <f t="shared" si="13"/>
        <v>8260.1649396023131</v>
      </c>
      <c r="K121" s="52"/>
      <c r="L121" s="74"/>
      <c r="M121" s="74"/>
      <c r="N121" s="74"/>
      <c r="O121" s="74"/>
      <c r="P121" s="74"/>
      <c r="Q121" s="74"/>
      <c r="R121" s="74"/>
      <c r="S121" s="74"/>
      <c r="T121" s="74"/>
      <c r="U121" s="74"/>
      <c r="V121" s="74"/>
      <c r="W121" s="74"/>
      <c r="X121" s="74"/>
      <c r="Y121" s="74"/>
      <c r="Z121" s="74"/>
      <c r="AA121" s="77">
        <f>H121</f>
        <v>8260.1649396023131</v>
      </c>
      <c r="AB121" s="74"/>
      <c r="AC121" s="74"/>
      <c r="AD121" s="74"/>
      <c r="AE121" s="74"/>
      <c r="AF121" s="74"/>
      <c r="AG121" s="74"/>
      <c r="AH121" s="74"/>
      <c r="AI121" s="74"/>
      <c r="AJ121" s="81"/>
    </row>
    <row r="122" spans="1:36" x14ac:dyDescent="0.2">
      <c r="A122" s="1"/>
      <c r="B122" s="8"/>
      <c r="C122" s="27"/>
      <c r="D122" s="24">
        <v>44790.375</v>
      </c>
      <c r="E122" s="24">
        <v>44810.708333333299</v>
      </c>
      <c r="F122" s="24"/>
      <c r="G122" s="24"/>
      <c r="H122" s="33"/>
      <c r="J122" s="62">
        <f t="shared" si="13"/>
        <v>0</v>
      </c>
      <c r="K122" s="52"/>
      <c r="L122" s="74"/>
      <c r="M122" s="74"/>
      <c r="N122" s="74"/>
      <c r="O122" s="74"/>
      <c r="P122" s="74"/>
      <c r="Q122" s="74"/>
      <c r="R122" s="74"/>
      <c r="S122" s="74"/>
      <c r="T122" s="74"/>
      <c r="U122" s="74"/>
      <c r="V122" s="74"/>
      <c r="W122" s="74"/>
      <c r="X122" s="74"/>
      <c r="Y122" s="74"/>
      <c r="Z122" s="74"/>
      <c r="AA122" s="74"/>
      <c r="AB122" s="74"/>
      <c r="AC122" s="74"/>
      <c r="AD122" s="74"/>
      <c r="AE122" s="74"/>
      <c r="AF122" s="74"/>
      <c r="AG122" s="74"/>
      <c r="AH122" s="74"/>
      <c r="AI122" s="74"/>
      <c r="AJ122" s="81"/>
    </row>
    <row r="123" spans="1:36" x14ac:dyDescent="0.2">
      <c r="A123" s="1" t="s">
        <v>141</v>
      </c>
      <c r="B123" s="8" t="s">
        <v>113</v>
      </c>
      <c r="C123" s="27">
        <v>5</v>
      </c>
      <c r="D123" s="24">
        <v>44862.375</v>
      </c>
      <c r="E123" s="24">
        <v>44868.708333333299</v>
      </c>
      <c r="F123" s="24"/>
      <c r="G123" s="24"/>
      <c r="H123" s="33">
        <v>10334.055983850154</v>
      </c>
      <c r="J123" s="62">
        <f t="shared" si="13"/>
        <v>10334.055983850154</v>
      </c>
      <c r="K123" s="52"/>
      <c r="L123" s="74"/>
      <c r="M123" s="74"/>
      <c r="N123" s="74"/>
      <c r="O123" s="74"/>
      <c r="P123" s="74"/>
      <c r="Q123" s="74"/>
      <c r="R123" s="74"/>
      <c r="S123" s="74"/>
      <c r="T123" s="74"/>
      <c r="U123" s="74"/>
      <c r="V123" s="74"/>
      <c r="W123" s="74"/>
      <c r="X123" s="74"/>
      <c r="Y123" s="74"/>
      <c r="Z123" s="74"/>
      <c r="AA123" s="74"/>
      <c r="AB123" s="74"/>
      <c r="AC123" s="74"/>
      <c r="AD123" s="74"/>
      <c r="AE123" s="77">
        <f>H123</f>
        <v>10334.055983850154</v>
      </c>
      <c r="AF123" s="74"/>
      <c r="AG123" s="74"/>
      <c r="AH123" s="74"/>
      <c r="AI123" s="74"/>
      <c r="AJ123" s="81"/>
    </row>
    <row r="124" spans="1:36" x14ac:dyDescent="0.2">
      <c r="A124" s="1"/>
      <c r="B124" s="8"/>
      <c r="C124" s="27"/>
      <c r="D124" s="24">
        <v>44862.375</v>
      </c>
      <c r="E124" s="24">
        <v>44868.708333333299</v>
      </c>
      <c r="F124" s="24"/>
      <c r="G124" s="24"/>
      <c r="H124" s="33"/>
      <c r="J124" s="62">
        <f t="shared" si="13"/>
        <v>0</v>
      </c>
      <c r="K124" s="52"/>
      <c r="L124" s="74"/>
      <c r="M124" s="74"/>
      <c r="N124" s="74"/>
      <c r="O124" s="74"/>
      <c r="P124" s="74"/>
      <c r="Q124" s="74"/>
      <c r="R124" s="74"/>
      <c r="S124" s="74"/>
      <c r="T124" s="74"/>
      <c r="U124" s="74"/>
      <c r="V124" s="74"/>
      <c r="W124" s="74"/>
      <c r="X124" s="74"/>
      <c r="Y124" s="74"/>
      <c r="Z124" s="74"/>
      <c r="AA124" s="74"/>
      <c r="AB124" s="74"/>
      <c r="AC124" s="74"/>
      <c r="AD124" s="74"/>
      <c r="AE124" s="74"/>
      <c r="AF124" s="74"/>
      <c r="AG124" s="74"/>
      <c r="AH124" s="74"/>
      <c r="AI124" s="74"/>
      <c r="AJ124" s="81"/>
    </row>
    <row r="125" spans="1:36" x14ac:dyDescent="0.2">
      <c r="A125" s="1" t="s">
        <v>142</v>
      </c>
      <c r="B125" s="8" t="s">
        <v>143</v>
      </c>
      <c r="C125" s="27">
        <v>5</v>
      </c>
      <c r="D125" s="24">
        <v>44862.375</v>
      </c>
      <c r="E125" s="24">
        <v>44868.708333333299</v>
      </c>
      <c r="F125" s="24"/>
      <c r="G125" s="24"/>
      <c r="H125" s="33">
        <v>2200.9414061432462</v>
      </c>
      <c r="J125" s="62">
        <f t="shared" si="13"/>
        <v>2200.9414061432462</v>
      </c>
      <c r="K125" s="52"/>
      <c r="L125" s="74"/>
      <c r="M125" s="74"/>
      <c r="N125" s="74"/>
      <c r="O125" s="74"/>
      <c r="P125" s="74"/>
      <c r="Q125" s="74"/>
      <c r="R125" s="74"/>
      <c r="S125" s="74"/>
      <c r="T125" s="74"/>
      <c r="U125" s="74"/>
      <c r="V125" s="74"/>
      <c r="W125" s="74"/>
      <c r="X125" s="74"/>
      <c r="Y125" s="74"/>
      <c r="Z125" s="74"/>
      <c r="AA125" s="74"/>
      <c r="AB125" s="74"/>
      <c r="AC125" s="74"/>
      <c r="AD125" s="74"/>
      <c r="AE125" s="77">
        <f>H125</f>
        <v>2200.9414061432462</v>
      </c>
      <c r="AF125" s="74"/>
      <c r="AG125" s="74"/>
      <c r="AH125" s="74"/>
      <c r="AI125" s="74"/>
      <c r="AJ125" s="81"/>
    </row>
    <row r="126" spans="1:36" x14ac:dyDescent="0.2">
      <c r="A126" s="1"/>
      <c r="B126" s="8"/>
      <c r="C126" s="27"/>
      <c r="D126" s="24">
        <v>44862.375</v>
      </c>
      <c r="E126" s="24">
        <v>44868.708333333299</v>
      </c>
      <c r="F126" s="24"/>
      <c r="G126" s="24"/>
      <c r="H126" s="33"/>
      <c r="J126" s="62">
        <f t="shared" si="13"/>
        <v>0</v>
      </c>
      <c r="K126" s="52"/>
      <c r="L126" s="74"/>
      <c r="M126" s="74"/>
      <c r="N126" s="74"/>
      <c r="O126" s="74"/>
      <c r="P126" s="74"/>
      <c r="Q126" s="74"/>
      <c r="R126" s="74"/>
      <c r="S126" s="74"/>
      <c r="T126" s="74"/>
      <c r="U126" s="74"/>
      <c r="V126" s="74"/>
      <c r="W126" s="74"/>
      <c r="X126" s="74"/>
      <c r="Y126" s="74"/>
      <c r="Z126" s="74"/>
      <c r="AA126" s="74"/>
      <c r="AB126" s="74"/>
      <c r="AC126" s="74"/>
      <c r="AD126" s="74"/>
      <c r="AE126" s="74"/>
      <c r="AF126" s="74"/>
      <c r="AG126" s="74"/>
      <c r="AH126" s="74"/>
      <c r="AI126" s="74"/>
      <c r="AJ126" s="81"/>
    </row>
    <row r="127" spans="1:36" x14ac:dyDescent="0.2">
      <c r="A127" s="1" t="s">
        <v>144</v>
      </c>
      <c r="B127" s="8" t="s">
        <v>115</v>
      </c>
      <c r="C127" s="27">
        <v>15</v>
      </c>
      <c r="D127" s="24">
        <v>44862.375</v>
      </c>
      <c r="E127" s="24">
        <v>44882.708333333299</v>
      </c>
      <c r="F127" s="24"/>
      <c r="G127" s="24"/>
      <c r="H127" s="33">
        <v>17554.28034566647</v>
      </c>
      <c r="J127" s="62">
        <f t="shared" si="13"/>
        <v>17554.28034566647</v>
      </c>
      <c r="K127" s="52"/>
      <c r="L127" s="74"/>
      <c r="M127" s="74"/>
      <c r="N127" s="74"/>
      <c r="O127" s="74"/>
      <c r="P127" s="74"/>
      <c r="Q127" s="74"/>
      <c r="R127" s="74"/>
      <c r="S127" s="74"/>
      <c r="T127" s="74"/>
      <c r="U127" s="74"/>
      <c r="V127" s="74"/>
      <c r="W127" s="74"/>
      <c r="X127" s="74"/>
      <c r="Y127" s="74"/>
      <c r="Z127" s="74"/>
      <c r="AA127" s="74"/>
      <c r="AB127" s="74"/>
      <c r="AC127" s="74"/>
      <c r="AD127" s="74"/>
      <c r="AE127" s="77">
        <f>H127/2</f>
        <v>8777.1401728332348</v>
      </c>
      <c r="AF127" s="77">
        <f>H127/2</f>
        <v>8777.1401728332348</v>
      </c>
      <c r="AG127" s="74"/>
      <c r="AH127" s="74"/>
      <c r="AI127" s="74"/>
      <c r="AJ127" s="81"/>
    </row>
    <row r="128" spans="1:36" x14ac:dyDescent="0.2">
      <c r="A128" s="41"/>
      <c r="B128" s="42"/>
      <c r="C128" s="43"/>
      <c r="D128" s="24">
        <v>44862.375</v>
      </c>
      <c r="E128" s="24">
        <v>44882.708333333299</v>
      </c>
      <c r="F128" s="44"/>
      <c r="G128" s="44"/>
      <c r="H128" s="45"/>
      <c r="J128" s="62">
        <f t="shared" si="13"/>
        <v>0</v>
      </c>
      <c r="K128" s="52"/>
      <c r="L128" s="74"/>
      <c r="M128" s="74"/>
      <c r="N128" s="74"/>
      <c r="O128" s="74"/>
      <c r="P128" s="74"/>
      <c r="Q128" s="74"/>
      <c r="R128" s="74"/>
      <c r="S128" s="74"/>
      <c r="T128" s="74"/>
      <c r="U128" s="74"/>
      <c r="V128" s="74"/>
      <c r="W128" s="74"/>
      <c r="X128" s="74"/>
      <c r="Y128" s="74"/>
      <c r="Z128" s="74"/>
      <c r="AA128" s="74"/>
      <c r="AB128" s="74"/>
      <c r="AC128" s="74"/>
      <c r="AD128" s="74"/>
      <c r="AE128" s="74"/>
      <c r="AF128" s="74"/>
      <c r="AG128" s="74"/>
      <c r="AH128" s="74"/>
      <c r="AI128" s="74"/>
      <c r="AJ128" s="81"/>
    </row>
    <row r="129" spans="1:36" x14ac:dyDescent="0.2">
      <c r="A129" s="5" t="s">
        <v>145</v>
      </c>
      <c r="B129" s="7" t="s">
        <v>146</v>
      </c>
      <c r="C129" s="26">
        <v>56</v>
      </c>
      <c r="D129" s="23">
        <v>44790.375</v>
      </c>
      <c r="E129" s="23">
        <v>44867.708333333299</v>
      </c>
      <c r="F129" s="23"/>
      <c r="G129" s="23"/>
      <c r="H129" s="32">
        <f>SUM(H130:H139)</f>
        <v>23673.350271182193</v>
      </c>
      <c r="J129" s="62">
        <f t="shared" si="13"/>
        <v>0</v>
      </c>
      <c r="K129" s="52"/>
      <c r="L129" s="74"/>
      <c r="M129" s="74"/>
      <c r="N129" s="74"/>
      <c r="O129" s="74"/>
      <c r="P129" s="74"/>
      <c r="Q129" s="74"/>
      <c r="R129" s="74"/>
      <c r="S129" s="74"/>
      <c r="T129" s="74"/>
      <c r="U129" s="74"/>
      <c r="V129" s="74"/>
      <c r="W129" s="74"/>
      <c r="X129" s="74"/>
      <c r="Y129" s="74"/>
      <c r="Z129" s="74"/>
      <c r="AA129" s="74"/>
      <c r="AB129" s="74"/>
      <c r="AC129" s="74"/>
      <c r="AD129" s="74"/>
      <c r="AE129" s="74"/>
      <c r="AF129" s="74"/>
      <c r="AG129" s="74"/>
      <c r="AH129" s="74"/>
      <c r="AI129" s="74"/>
      <c r="AJ129" s="81"/>
    </row>
    <row r="130" spans="1:36" x14ac:dyDescent="0.2">
      <c r="A130" s="1" t="s">
        <v>148</v>
      </c>
      <c r="B130" s="8" t="s">
        <v>128</v>
      </c>
      <c r="C130" s="27">
        <v>15</v>
      </c>
      <c r="D130" s="24">
        <v>44797.375</v>
      </c>
      <c r="E130" s="24">
        <v>44817.708333333299</v>
      </c>
      <c r="F130" s="24"/>
      <c r="G130" s="24"/>
      <c r="H130" s="33">
        <v>1711.1265350573776</v>
      </c>
      <c r="J130" s="62">
        <f t="shared" si="13"/>
        <v>1711.1265350573776</v>
      </c>
      <c r="K130" s="52"/>
      <c r="L130" s="74"/>
      <c r="M130" s="74"/>
      <c r="N130" s="74"/>
      <c r="O130" s="74"/>
      <c r="P130" s="74"/>
      <c r="Q130" s="74"/>
      <c r="R130" s="74"/>
      <c r="S130" s="74"/>
      <c r="T130" s="74"/>
      <c r="U130" s="74"/>
      <c r="V130" s="74"/>
      <c r="W130" s="74"/>
      <c r="X130" s="74"/>
      <c r="Y130" s="74"/>
      <c r="Z130" s="74"/>
      <c r="AA130" s="77">
        <f>H130</f>
        <v>1711.1265350573776</v>
      </c>
      <c r="AB130" s="74"/>
      <c r="AC130" s="74"/>
      <c r="AD130" s="74"/>
      <c r="AE130" s="74"/>
      <c r="AF130" s="74"/>
      <c r="AG130" s="74"/>
      <c r="AH130" s="74"/>
      <c r="AI130" s="74"/>
      <c r="AJ130" s="81"/>
    </row>
    <row r="131" spans="1:36" x14ac:dyDescent="0.2">
      <c r="A131" s="1"/>
      <c r="B131" s="8"/>
      <c r="C131" s="27"/>
      <c r="D131" s="24">
        <v>44797.375</v>
      </c>
      <c r="E131" s="24">
        <v>44817.708333333299</v>
      </c>
      <c r="F131" s="24"/>
      <c r="G131" s="24"/>
      <c r="H131" s="33"/>
      <c r="J131" s="62">
        <f t="shared" si="13"/>
        <v>0</v>
      </c>
      <c r="K131" s="52"/>
      <c r="L131" s="74"/>
      <c r="M131" s="74"/>
      <c r="N131" s="74"/>
      <c r="O131" s="74"/>
      <c r="P131" s="74"/>
      <c r="Q131" s="74"/>
      <c r="R131" s="74"/>
      <c r="S131" s="74"/>
      <c r="T131" s="74"/>
      <c r="U131" s="74"/>
      <c r="V131" s="74"/>
      <c r="W131" s="74"/>
      <c r="X131" s="74"/>
      <c r="Y131" s="74"/>
      <c r="Z131" s="74"/>
      <c r="AA131" s="74"/>
      <c r="AB131" s="74"/>
      <c r="AC131" s="74"/>
      <c r="AD131" s="74"/>
      <c r="AE131" s="74"/>
      <c r="AF131" s="74"/>
      <c r="AG131" s="74"/>
      <c r="AH131" s="74"/>
      <c r="AI131" s="74"/>
      <c r="AJ131" s="81"/>
    </row>
    <row r="132" spans="1:36" x14ac:dyDescent="0.2">
      <c r="A132" s="1" t="s">
        <v>149</v>
      </c>
      <c r="B132" s="8" t="s">
        <v>122</v>
      </c>
      <c r="C132" s="27">
        <v>21</v>
      </c>
      <c r="D132" s="24">
        <v>44797.375</v>
      </c>
      <c r="E132" s="24">
        <v>44825.708333333299</v>
      </c>
      <c r="F132" s="24"/>
      <c r="G132" s="24"/>
      <c r="H132" s="33">
        <v>5031.3236778472192</v>
      </c>
      <c r="J132" s="62">
        <f t="shared" si="13"/>
        <v>5031.3236778472192</v>
      </c>
      <c r="K132" s="52"/>
      <c r="L132" s="74"/>
      <c r="M132" s="74"/>
      <c r="N132" s="74"/>
      <c r="O132" s="74"/>
      <c r="P132" s="74"/>
      <c r="Q132" s="74"/>
      <c r="R132" s="74"/>
      <c r="S132" s="74"/>
      <c r="T132" s="74"/>
      <c r="U132" s="74"/>
      <c r="V132" s="74"/>
      <c r="W132" s="74"/>
      <c r="X132" s="74"/>
      <c r="Y132" s="74"/>
      <c r="Z132" s="74"/>
      <c r="AA132" s="77">
        <f>H132/2</f>
        <v>2515.6618389236096</v>
      </c>
      <c r="AB132" s="77">
        <f>H132/2</f>
        <v>2515.6618389236096</v>
      </c>
      <c r="AC132" s="74"/>
      <c r="AD132" s="74"/>
      <c r="AE132" s="74"/>
      <c r="AF132" s="74"/>
      <c r="AG132" s="74"/>
      <c r="AH132" s="74"/>
      <c r="AI132" s="74"/>
      <c r="AJ132" s="81"/>
    </row>
    <row r="133" spans="1:36" x14ac:dyDescent="0.2">
      <c r="A133" s="1"/>
      <c r="B133" s="8"/>
      <c r="C133" s="27"/>
      <c r="D133" s="24">
        <v>44797.375</v>
      </c>
      <c r="E133" s="24">
        <v>44825.708333333299</v>
      </c>
      <c r="F133" s="24"/>
      <c r="G133" s="24"/>
      <c r="H133" s="33"/>
      <c r="J133" s="62">
        <f t="shared" si="13"/>
        <v>0</v>
      </c>
      <c r="K133" s="52"/>
      <c r="L133" s="74"/>
      <c r="M133" s="74"/>
      <c r="N133" s="74"/>
      <c r="O133" s="74"/>
      <c r="P133" s="74"/>
      <c r="Q133" s="74"/>
      <c r="R133" s="74"/>
      <c r="S133" s="74"/>
      <c r="T133" s="74"/>
      <c r="U133" s="74"/>
      <c r="V133" s="74"/>
      <c r="W133" s="74"/>
      <c r="X133" s="74"/>
      <c r="Y133" s="74"/>
      <c r="Z133" s="74"/>
      <c r="AA133" s="74"/>
      <c r="AB133" s="74"/>
      <c r="AC133" s="74"/>
      <c r="AD133" s="74"/>
      <c r="AE133" s="74"/>
      <c r="AF133" s="74"/>
      <c r="AG133" s="74"/>
      <c r="AH133" s="74"/>
      <c r="AI133" s="74"/>
      <c r="AJ133" s="81"/>
    </row>
    <row r="134" spans="1:36" x14ac:dyDescent="0.2">
      <c r="A134" s="1" t="s">
        <v>150</v>
      </c>
      <c r="B134" s="8" t="s">
        <v>131</v>
      </c>
      <c r="C134" s="27">
        <v>15</v>
      </c>
      <c r="D134" s="24">
        <v>44847.375</v>
      </c>
      <c r="E134" s="24">
        <v>44867.708333333299</v>
      </c>
      <c r="F134" s="24"/>
      <c r="G134" s="24"/>
      <c r="H134" s="33">
        <v>695.12893706318687</v>
      </c>
      <c r="J134" s="62">
        <f t="shared" si="13"/>
        <v>695.12893706318687</v>
      </c>
      <c r="K134" s="52"/>
      <c r="L134" s="74"/>
      <c r="M134" s="74"/>
      <c r="N134" s="74"/>
      <c r="O134" s="74"/>
      <c r="P134" s="74"/>
      <c r="Q134" s="74"/>
      <c r="R134" s="74"/>
      <c r="S134" s="74"/>
      <c r="T134" s="74"/>
      <c r="U134" s="74"/>
      <c r="V134" s="74"/>
      <c r="W134" s="74"/>
      <c r="X134" s="74"/>
      <c r="Y134" s="74"/>
      <c r="Z134" s="74"/>
      <c r="AA134" s="74"/>
      <c r="AB134" s="74"/>
      <c r="AC134" s="74"/>
      <c r="AD134" s="77">
        <f>H134/2</f>
        <v>347.56446853159343</v>
      </c>
      <c r="AE134" s="77">
        <f>H134/2</f>
        <v>347.56446853159343</v>
      </c>
      <c r="AF134" s="74"/>
      <c r="AG134" s="74"/>
      <c r="AH134" s="74"/>
      <c r="AI134" s="74"/>
      <c r="AJ134" s="81"/>
    </row>
    <row r="135" spans="1:36" x14ac:dyDescent="0.2">
      <c r="A135" s="1"/>
      <c r="B135" s="8"/>
      <c r="C135" s="27"/>
      <c r="D135" s="24">
        <v>44847.375</v>
      </c>
      <c r="E135" s="24">
        <v>44867.708333333299</v>
      </c>
      <c r="F135" s="24"/>
      <c r="G135" s="24"/>
      <c r="H135" s="33"/>
      <c r="J135" s="62">
        <f t="shared" si="13"/>
        <v>0</v>
      </c>
      <c r="K135" s="52"/>
      <c r="L135" s="74"/>
      <c r="M135" s="74"/>
      <c r="N135" s="74"/>
      <c r="O135" s="74"/>
      <c r="P135" s="74"/>
      <c r="Q135" s="74"/>
      <c r="R135" s="74"/>
      <c r="S135" s="74"/>
      <c r="T135" s="74"/>
      <c r="U135" s="74"/>
      <c r="V135" s="74"/>
      <c r="W135" s="74"/>
      <c r="X135" s="74"/>
      <c r="Y135" s="74"/>
      <c r="Z135" s="74"/>
      <c r="AA135" s="74"/>
      <c r="AB135" s="74"/>
      <c r="AC135" s="74"/>
      <c r="AD135" s="74"/>
      <c r="AE135" s="74"/>
      <c r="AF135" s="74"/>
      <c r="AG135" s="74"/>
      <c r="AH135" s="74"/>
      <c r="AI135" s="74"/>
      <c r="AJ135" s="81"/>
    </row>
    <row r="136" spans="1:36" x14ac:dyDescent="0.2">
      <c r="A136" s="1" t="s">
        <v>151</v>
      </c>
      <c r="B136" s="8" t="s">
        <v>133</v>
      </c>
      <c r="C136" s="27">
        <v>10</v>
      </c>
      <c r="D136" s="24">
        <v>44797.375</v>
      </c>
      <c r="E136" s="24">
        <v>44810.708333333299</v>
      </c>
      <c r="F136" s="24"/>
      <c r="G136" s="24"/>
      <c r="H136" s="33">
        <v>9967.1589514460484</v>
      </c>
      <c r="J136" s="62">
        <f t="shared" si="13"/>
        <v>9967.1589514460484</v>
      </c>
      <c r="K136" s="52"/>
      <c r="L136" s="74"/>
      <c r="M136" s="74"/>
      <c r="N136" s="74"/>
      <c r="O136" s="74"/>
      <c r="P136" s="74"/>
      <c r="Q136" s="74"/>
      <c r="R136" s="74"/>
      <c r="S136" s="74"/>
      <c r="T136" s="74"/>
      <c r="U136" s="74"/>
      <c r="V136" s="74"/>
      <c r="W136" s="74"/>
      <c r="X136" s="74"/>
      <c r="Y136" s="74"/>
      <c r="Z136" s="74"/>
      <c r="AA136" s="77">
        <f>H136</f>
        <v>9967.1589514460484</v>
      </c>
      <c r="AB136" s="74"/>
      <c r="AC136" s="74"/>
      <c r="AD136" s="74"/>
      <c r="AE136" s="74"/>
      <c r="AF136" s="74"/>
      <c r="AG136" s="74"/>
      <c r="AH136" s="74"/>
      <c r="AI136" s="74"/>
      <c r="AJ136" s="81"/>
    </row>
    <row r="137" spans="1:36" x14ac:dyDescent="0.2">
      <c r="A137" s="1"/>
      <c r="B137" s="8"/>
      <c r="C137" s="27"/>
      <c r="D137" s="24">
        <v>44797.375</v>
      </c>
      <c r="E137" s="24">
        <v>44810.708333333299</v>
      </c>
      <c r="F137" s="24"/>
      <c r="G137" s="24"/>
      <c r="H137" s="33"/>
      <c r="J137" s="62">
        <f t="shared" si="13"/>
        <v>0</v>
      </c>
      <c r="K137" s="52"/>
      <c r="L137" s="74"/>
      <c r="M137" s="74"/>
      <c r="N137" s="74"/>
      <c r="O137" s="74"/>
      <c r="P137" s="74"/>
      <c r="Q137" s="74"/>
      <c r="R137" s="74"/>
      <c r="S137" s="74"/>
      <c r="T137" s="74"/>
      <c r="U137" s="74"/>
      <c r="V137" s="74"/>
      <c r="W137" s="74"/>
      <c r="X137" s="74"/>
      <c r="Y137" s="74"/>
      <c r="Z137" s="74"/>
      <c r="AA137" s="74"/>
      <c r="AB137" s="74"/>
      <c r="AC137" s="74"/>
      <c r="AD137" s="74"/>
      <c r="AE137" s="74"/>
      <c r="AF137" s="74"/>
      <c r="AG137" s="74"/>
      <c r="AH137" s="74"/>
      <c r="AI137" s="74"/>
      <c r="AJ137" s="81"/>
    </row>
    <row r="138" spans="1:36" x14ac:dyDescent="0.2">
      <c r="A138" s="1" t="s">
        <v>152</v>
      </c>
      <c r="B138" s="8" t="s">
        <v>135</v>
      </c>
      <c r="C138" s="27">
        <v>5</v>
      </c>
      <c r="D138" s="24">
        <v>44790.375</v>
      </c>
      <c r="E138" s="24">
        <v>44796.708333333299</v>
      </c>
      <c r="F138" s="24"/>
      <c r="G138" s="24"/>
      <c r="H138" s="33">
        <v>6268.6121697683611</v>
      </c>
      <c r="J138" s="62">
        <f t="shared" si="13"/>
        <v>0</v>
      </c>
      <c r="K138" s="52"/>
      <c r="L138" s="74"/>
      <c r="M138" s="74"/>
      <c r="N138" s="74"/>
      <c r="O138" s="74"/>
      <c r="P138" s="74"/>
      <c r="Q138" s="74"/>
      <c r="R138" s="74"/>
      <c r="S138" s="74"/>
      <c r="T138" s="74"/>
      <c r="U138" s="74"/>
      <c r="V138" s="74"/>
      <c r="W138" s="74"/>
      <c r="X138" s="74"/>
      <c r="Y138" s="74"/>
      <c r="Z138" s="75"/>
      <c r="AA138" s="74"/>
      <c r="AB138" s="74"/>
      <c r="AC138" s="74"/>
      <c r="AD138" s="74"/>
      <c r="AE138" s="74"/>
      <c r="AF138" s="74"/>
      <c r="AG138" s="74"/>
      <c r="AH138" s="74"/>
      <c r="AI138" s="74"/>
      <c r="AJ138" s="81"/>
    </row>
    <row r="139" spans="1:36" x14ac:dyDescent="0.2">
      <c r="A139" s="1"/>
      <c r="B139" s="8"/>
      <c r="C139" s="27"/>
      <c r="D139" s="24">
        <v>44790.375</v>
      </c>
      <c r="E139" s="24">
        <v>44796.708333333299</v>
      </c>
      <c r="F139" s="24"/>
      <c r="G139" s="24"/>
      <c r="H139" s="33"/>
      <c r="J139" s="62">
        <f t="shared" si="13"/>
        <v>6268.6121697683611</v>
      </c>
      <c r="K139" s="52"/>
      <c r="L139" s="74"/>
      <c r="M139" s="74"/>
      <c r="N139" s="74"/>
      <c r="O139" s="74"/>
      <c r="P139" s="74"/>
      <c r="Q139" s="74"/>
      <c r="R139" s="74"/>
      <c r="S139" s="74"/>
      <c r="T139" s="74"/>
      <c r="U139" s="74"/>
      <c r="V139" s="74"/>
      <c r="W139" s="74"/>
      <c r="X139" s="74"/>
      <c r="Y139" s="74"/>
      <c r="Z139" s="76">
        <f>H138</f>
        <v>6268.6121697683611</v>
      </c>
      <c r="AA139" s="74"/>
      <c r="AB139" s="74"/>
      <c r="AC139" s="74"/>
      <c r="AD139" s="74"/>
      <c r="AE139" s="74"/>
      <c r="AF139" s="74"/>
      <c r="AG139" s="74"/>
      <c r="AH139" s="74"/>
      <c r="AI139" s="74"/>
      <c r="AJ139" s="81"/>
    </row>
    <row r="140" spans="1:36" x14ac:dyDescent="0.2">
      <c r="A140" s="4" t="s">
        <v>153</v>
      </c>
      <c r="B140" s="6" t="s">
        <v>154</v>
      </c>
      <c r="C140" s="25">
        <v>10</v>
      </c>
      <c r="D140" s="22">
        <v>44564.375</v>
      </c>
      <c r="E140" s="22">
        <v>44575.708333333299</v>
      </c>
      <c r="F140" s="22"/>
      <c r="G140" s="22"/>
      <c r="H140" s="31">
        <v>94735.421901060108</v>
      </c>
      <c r="J140" s="62">
        <f t="shared" si="13"/>
        <v>0</v>
      </c>
      <c r="K140" s="52"/>
      <c r="L140" s="74"/>
      <c r="M140" s="74"/>
      <c r="N140" s="74"/>
      <c r="O140" s="74"/>
      <c r="P140" s="74"/>
      <c r="Q140" s="74"/>
      <c r="R140" s="74"/>
      <c r="S140" s="74"/>
      <c r="T140" s="74"/>
      <c r="U140" s="74"/>
      <c r="V140" s="74"/>
      <c r="W140" s="74"/>
      <c r="X140" s="74"/>
      <c r="Y140" s="74"/>
      <c r="Z140" s="74"/>
      <c r="AA140" s="74"/>
      <c r="AB140" s="74"/>
      <c r="AC140" s="74"/>
      <c r="AD140" s="74"/>
      <c r="AE140" s="74"/>
      <c r="AF140" s="74"/>
      <c r="AG140" s="74"/>
      <c r="AH140" s="74"/>
      <c r="AI140" s="74"/>
      <c r="AJ140" s="81"/>
    </row>
    <row r="141" spans="1:36" x14ac:dyDescent="0.2">
      <c r="A141" s="1" t="s">
        <v>155</v>
      </c>
      <c r="B141" s="8" t="s">
        <v>156</v>
      </c>
      <c r="C141" s="27">
        <v>10.5</v>
      </c>
      <c r="D141" s="24">
        <v>44564.375</v>
      </c>
      <c r="E141" s="24">
        <v>44575.708333333299</v>
      </c>
      <c r="F141" s="24"/>
      <c r="G141" s="24"/>
      <c r="H141" s="33">
        <v>94735.421901060108</v>
      </c>
      <c r="J141" s="62">
        <f>SUM(L141:AJ141)</f>
        <v>0</v>
      </c>
      <c r="K141" s="78"/>
      <c r="L141" s="74"/>
      <c r="M141" s="74"/>
      <c r="N141" s="74"/>
      <c r="O141" s="74"/>
      <c r="P141" s="74"/>
      <c r="Q141" s="74"/>
      <c r="R141" s="74"/>
      <c r="S141" s="74"/>
      <c r="T141" s="74"/>
      <c r="U141" s="74"/>
      <c r="V141" s="74"/>
      <c r="W141" s="74"/>
      <c r="X141" s="74"/>
      <c r="Y141" s="74"/>
      <c r="Z141" s="74"/>
      <c r="AA141" s="74"/>
      <c r="AB141" s="74"/>
      <c r="AC141" s="74"/>
      <c r="AD141" s="74"/>
      <c r="AE141" s="74"/>
      <c r="AF141" s="74"/>
      <c r="AG141" s="74"/>
      <c r="AH141" s="74"/>
      <c r="AI141" s="74"/>
      <c r="AJ141" s="81"/>
    </row>
    <row r="142" spans="1:36" x14ac:dyDescent="0.2">
      <c r="A142" s="1"/>
      <c r="B142" s="8"/>
      <c r="C142" s="27"/>
      <c r="D142" s="24">
        <v>44564.375</v>
      </c>
      <c r="E142" s="24">
        <v>44575.708333333299</v>
      </c>
      <c r="F142" s="24"/>
      <c r="G142" s="24"/>
      <c r="H142" s="33"/>
      <c r="J142" s="62">
        <f>SUM(K142:AJ142)</f>
        <v>94735.421901060108</v>
      </c>
      <c r="K142" s="76">
        <f>H141</f>
        <v>94735.421901060108</v>
      </c>
      <c r="L142" s="74"/>
      <c r="M142" s="74"/>
      <c r="N142" s="74"/>
      <c r="O142" s="74"/>
      <c r="P142" s="74"/>
      <c r="Q142" s="74"/>
      <c r="R142" s="74"/>
      <c r="S142" s="74"/>
      <c r="T142" s="74"/>
      <c r="U142" s="74"/>
      <c r="V142" s="74"/>
      <c r="W142" s="74"/>
      <c r="X142" s="74"/>
      <c r="Y142" s="74"/>
      <c r="Z142" s="74"/>
      <c r="AA142" s="74"/>
      <c r="AB142" s="74"/>
      <c r="AC142" s="74"/>
      <c r="AD142" s="74"/>
      <c r="AE142" s="74"/>
      <c r="AF142" s="74"/>
      <c r="AG142" s="74"/>
      <c r="AH142" s="74"/>
      <c r="AI142" s="74"/>
      <c r="AJ142" s="81"/>
    </row>
    <row r="143" spans="1:36" x14ac:dyDescent="0.2">
      <c r="A143" s="4" t="s">
        <v>158</v>
      </c>
      <c r="B143" s="6" t="s">
        <v>159</v>
      </c>
      <c r="C143" s="25">
        <v>36</v>
      </c>
      <c r="D143" s="22">
        <v>44761.375</v>
      </c>
      <c r="E143" s="22">
        <v>44810.708333333299</v>
      </c>
      <c r="F143" s="22"/>
      <c r="G143" s="22"/>
      <c r="H143" s="31">
        <v>344169.6252431653</v>
      </c>
      <c r="J143" s="62">
        <f t="shared" ref="J143:J149" si="14">SUM(L143:AJ143)</f>
        <v>0</v>
      </c>
      <c r="K143" s="52"/>
      <c r="L143" s="74"/>
      <c r="M143" s="74"/>
      <c r="N143" s="74"/>
      <c r="O143" s="74"/>
      <c r="P143" s="74"/>
      <c r="Q143" s="74"/>
      <c r="R143" s="74"/>
      <c r="S143" s="74"/>
      <c r="T143" s="74"/>
      <c r="U143" s="74"/>
      <c r="V143" s="74"/>
      <c r="W143" s="74"/>
      <c r="X143" s="74"/>
      <c r="Y143" s="74"/>
      <c r="Z143" s="74"/>
      <c r="AA143" s="74"/>
      <c r="AB143" s="74"/>
      <c r="AC143" s="74"/>
      <c r="AD143" s="74"/>
      <c r="AE143" s="74"/>
      <c r="AF143" s="74"/>
      <c r="AG143" s="74"/>
      <c r="AH143" s="74"/>
      <c r="AI143" s="74"/>
      <c r="AJ143" s="81"/>
    </row>
    <row r="144" spans="1:36" x14ac:dyDescent="0.2">
      <c r="A144" s="1" t="s">
        <v>160</v>
      </c>
      <c r="B144" s="8" t="s">
        <v>161</v>
      </c>
      <c r="C144" s="27">
        <v>15</v>
      </c>
      <c r="D144" s="24">
        <v>44790.375</v>
      </c>
      <c r="E144" s="24">
        <v>44810.708333333299</v>
      </c>
      <c r="F144" s="24"/>
      <c r="G144" s="24"/>
      <c r="H144" s="51">
        <v>21637.732212487801</v>
      </c>
      <c r="J144" s="62">
        <f t="shared" si="14"/>
        <v>21637.732212487801</v>
      </c>
      <c r="K144" s="52"/>
      <c r="L144" s="74"/>
      <c r="M144" s="74"/>
      <c r="N144" s="74"/>
      <c r="O144" s="74"/>
      <c r="P144" s="74"/>
      <c r="Q144" s="74"/>
      <c r="R144" s="74"/>
      <c r="S144" s="74"/>
      <c r="T144" s="74"/>
      <c r="U144" s="74"/>
      <c r="V144" s="74"/>
      <c r="W144" s="74"/>
      <c r="X144" s="74"/>
      <c r="Y144" s="74"/>
      <c r="Z144" s="74"/>
      <c r="AA144" s="77">
        <f>H144</f>
        <v>21637.732212487801</v>
      </c>
      <c r="AB144" s="74"/>
      <c r="AC144" s="74"/>
      <c r="AD144" s="74"/>
      <c r="AE144" s="74"/>
      <c r="AF144" s="74"/>
      <c r="AG144" s="74"/>
      <c r="AH144" s="74"/>
      <c r="AI144" s="74"/>
      <c r="AJ144" s="81"/>
    </row>
    <row r="145" spans="1:36" x14ac:dyDescent="0.2">
      <c r="A145" s="1"/>
      <c r="B145" s="8"/>
      <c r="C145" s="27"/>
      <c r="D145" s="24">
        <v>44790.375</v>
      </c>
      <c r="E145" s="24">
        <v>44810.708333333299</v>
      </c>
      <c r="F145" s="24"/>
      <c r="G145" s="24"/>
      <c r="H145" s="33"/>
      <c r="J145" s="62">
        <f t="shared" si="14"/>
        <v>0</v>
      </c>
      <c r="K145" s="52"/>
      <c r="L145" s="74"/>
      <c r="M145" s="74"/>
      <c r="N145" s="74"/>
      <c r="O145" s="74"/>
      <c r="P145" s="74"/>
      <c r="Q145" s="74"/>
      <c r="R145" s="74"/>
      <c r="S145" s="74"/>
      <c r="T145" s="74"/>
      <c r="U145" s="74"/>
      <c r="V145" s="74"/>
      <c r="W145" s="74"/>
      <c r="X145" s="74"/>
      <c r="Y145" s="74"/>
      <c r="Z145" s="74"/>
      <c r="AA145" s="74"/>
      <c r="AB145" s="74"/>
      <c r="AC145" s="74"/>
      <c r="AD145" s="74"/>
      <c r="AE145" s="74"/>
      <c r="AF145" s="74"/>
      <c r="AG145" s="74"/>
      <c r="AH145" s="74"/>
      <c r="AI145" s="74"/>
      <c r="AJ145" s="81"/>
    </row>
    <row r="146" spans="1:36" x14ac:dyDescent="0.2">
      <c r="A146" s="1" t="s">
        <v>164</v>
      </c>
      <c r="B146" s="8" t="s">
        <v>31</v>
      </c>
      <c r="C146" s="27">
        <v>21</v>
      </c>
      <c r="D146" s="24">
        <v>44761.375</v>
      </c>
      <c r="E146" s="24">
        <v>44789.708333333299</v>
      </c>
      <c r="F146" s="24"/>
      <c r="G146" s="24"/>
      <c r="H146" s="33">
        <v>322531.89303067751</v>
      </c>
      <c r="J146" s="62">
        <f t="shared" si="14"/>
        <v>322531.89303067751</v>
      </c>
      <c r="K146" s="52"/>
      <c r="L146" s="74"/>
      <c r="M146" s="74"/>
      <c r="N146" s="74"/>
      <c r="O146" s="74"/>
      <c r="P146" s="74"/>
      <c r="Q146" s="74"/>
      <c r="R146" s="74"/>
      <c r="S146" s="74"/>
      <c r="T146" s="74"/>
      <c r="U146" s="74"/>
      <c r="V146" s="74"/>
      <c r="W146" s="74"/>
      <c r="X146" s="74"/>
      <c r="Y146" s="77">
        <f>H146/2</f>
        <v>161265.94651533876</v>
      </c>
      <c r="Z146" s="77">
        <f>H146/2</f>
        <v>161265.94651533876</v>
      </c>
      <c r="AA146" s="74"/>
      <c r="AB146" s="74"/>
      <c r="AC146" s="74"/>
      <c r="AD146" s="74"/>
      <c r="AE146" s="74"/>
      <c r="AF146" s="74"/>
      <c r="AG146" s="74"/>
      <c r="AH146" s="74"/>
      <c r="AI146" s="74"/>
      <c r="AJ146" s="81"/>
    </row>
    <row r="147" spans="1:36" x14ac:dyDescent="0.2">
      <c r="A147" s="1"/>
      <c r="B147" s="8"/>
      <c r="C147" s="27"/>
      <c r="D147" s="24">
        <v>44761.375</v>
      </c>
      <c r="E147" s="24">
        <v>44789.708333333299</v>
      </c>
      <c r="F147" s="24"/>
      <c r="G147" s="24"/>
      <c r="H147" s="33"/>
      <c r="J147" s="62">
        <f t="shared" si="14"/>
        <v>0</v>
      </c>
      <c r="K147" s="52"/>
      <c r="L147" s="74"/>
      <c r="M147" s="74"/>
      <c r="N147" s="74"/>
      <c r="O147" s="74"/>
      <c r="P147" s="74"/>
      <c r="Q147" s="74"/>
      <c r="R147" s="74"/>
      <c r="S147" s="74"/>
      <c r="T147" s="74"/>
      <c r="U147" s="74"/>
      <c r="V147" s="74"/>
      <c r="W147" s="74"/>
      <c r="X147" s="74"/>
      <c r="Y147" s="74"/>
      <c r="Z147" s="74"/>
      <c r="AA147" s="74"/>
      <c r="AB147" s="74"/>
      <c r="AC147" s="74"/>
      <c r="AD147" s="74"/>
      <c r="AE147" s="74"/>
      <c r="AF147" s="74"/>
      <c r="AG147" s="74"/>
      <c r="AH147" s="74"/>
      <c r="AI147" s="74"/>
      <c r="AJ147" s="81"/>
    </row>
    <row r="148" spans="1:36" x14ac:dyDescent="0.2">
      <c r="A148" s="4" t="s">
        <v>165</v>
      </c>
      <c r="B148" s="6" t="s">
        <v>166</v>
      </c>
      <c r="C148" s="25">
        <v>5</v>
      </c>
      <c r="D148" s="22">
        <v>44578.375</v>
      </c>
      <c r="E148" s="22">
        <v>44582.708333333299</v>
      </c>
      <c r="F148" s="22"/>
      <c r="G148" s="22"/>
      <c r="H148" s="31">
        <v>172480.86949092805</v>
      </c>
      <c r="J148" s="62">
        <f t="shared" si="14"/>
        <v>172480.86949092805</v>
      </c>
      <c r="K148" s="52"/>
      <c r="L148" s="77">
        <f>H148</f>
        <v>172480.86949092805</v>
      </c>
      <c r="M148" s="74"/>
      <c r="N148" s="74"/>
      <c r="O148" s="74"/>
      <c r="P148" s="74"/>
      <c r="Q148" s="74"/>
      <c r="R148" s="74"/>
      <c r="S148" s="74"/>
      <c r="T148" s="74"/>
      <c r="U148" s="74"/>
      <c r="V148" s="74"/>
      <c r="W148" s="74"/>
      <c r="X148" s="74"/>
      <c r="Y148" s="74"/>
      <c r="Z148" s="74"/>
      <c r="AA148" s="74"/>
      <c r="AB148" s="74"/>
      <c r="AC148" s="74"/>
      <c r="AD148" s="74"/>
      <c r="AE148" s="74"/>
      <c r="AF148" s="74"/>
      <c r="AG148" s="74"/>
      <c r="AH148" s="74"/>
      <c r="AI148" s="74"/>
      <c r="AJ148" s="81"/>
    </row>
    <row r="149" spans="1:36" x14ac:dyDescent="0.2">
      <c r="J149" s="62">
        <f t="shared" si="14"/>
        <v>0</v>
      </c>
      <c r="K149" s="52"/>
      <c r="L149" s="74"/>
      <c r="M149" s="74"/>
      <c r="N149" s="74"/>
      <c r="O149" s="74"/>
      <c r="P149" s="74"/>
      <c r="Q149" s="74"/>
      <c r="R149" s="74"/>
      <c r="S149" s="74"/>
      <c r="T149" s="74"/>
      <c r="U149" s="74"/>
      <c r="V149" s="74"/>
      <c r="W149" s="74"/>
      <c r="X149" s="74"/>
      <c r="Y149" s="74"/>
      <c r="Z149" s="74"/>
      <c r="AA149" s="74"/>
      <c r="AB149" s="74"/>
      <c r="AC149" s="74"/>
      <c r="AD149" s="74"/>
      <c r="AE149" s="74"/>
      <c r="AF149" s="74"/>
      <c r="AG149" s="74"/>
      <c r="AH149" s="74"/>
      <c r="AI149" s="74"/>
      <c r="AJ149" s="81"/>
    </row>
    <row r="150" spans="1:36" x14ac:dyDescent="0.2">
      <c r="B150" s="47" t="s">
        <v>169</v>
      </c>
      <c r="C150" s="48"/>
      <c r="D150" s="49">
        <f>E12-D12</f>
        <v>304.33333333329938</v>
      </c>
      <c r="E150" s="47" t="s">
        <v>168</v>
      </c>
      <c r="H150" s="39">
        <f>H143+H83+H55+H12+H140+H148</f>
        <v>2268256.5013898797</v>
      </c>
      <c r="J150" s="62"/>
      <c r="K150" s="52"/>
      <c r="L150" s="74"/>
      <c r="M150" s="74"/>
      <c r="N150" s="74"/>
      <c r="O150" s="74"/>
      <c r="P150" s="74"/>
      <c r="Q150" s="74"/>
      <c r="R150" s="74"/>
      <c r="S150" s="74"/>
      <c r="T150" s="74"/>
      <c r="U150" s="74"/>
      <c r="V150" s="74"/>
      <c r="W150" s="74"/>
      <c r="X150" s="74"/>
      <c r="Y150" s="74"/>
      <c r="Z150" s="74"/>
      <c r="AA150" s="74"/>
      <c r="AB150" s="74"/>
      <c r="AC150" s="74"/>
      <c r="AD150" s="74"/>
      <c r="AE150" s="74"/>
      <c r="AF150" s="74"/>
      <c r="AG150" s="74"/>
      <c r="AH150" s="74"/>
      <c r="AI150" s="74"/>
      <c r="AJ150" s="81"/>
    </row>
    <row r="151" spans="1:36" ht="13.5" thickBot="1" x14ac:dyDescent="0.25">
      <c r="H151" s="39"/>
      <c r="J151" s="82"/>
      <c r="K151" s="83"/>
      <c r="L151" s="84"/>
      <c r="M151" s="84"/>
      <c r="N151" s="84"/>
      <c r="O151" s="84"/>
      <c r="P151" s="84"/>
      <c r="Q151" s="84"/>
      <c r="R151" s="84"/>
      <c r="S151" s="84"/>
      <c r="T151" s="84"/>
      <c r="U151" s="84"/>
      <c r="V151" s="84"/>
      <c r="W151" s="84"/>
      <c r="X151" s="84"/>
      <c r="Y151" s="84"/>
      <c r="Z151" s="84"/>
      <c r="AA151" s="84"/>
      <c r="AB151" s="84"/>
      <c r="AC151" s="84"/>
      <c r="AD151" s="84"/>
      <c r="AE151" s="84"/>
      <c r="AF151" s="84"/>
      <c r="AG151" s="84"/>
      <c r="AH151" s="84"/>
      <c r="AI151" s="84"/>
      <c r="AJ151" s="85"/>
    </row>
    <row r="152" spans="1:36" x14ac:dyDescent="0.2">
      <c r="B152" s="3"/>
      <c r="C152" s="3"/>
      <c r="E152" s="3"/>
      <c r="F152" s="3"/>
      <c r="I152" s="53" t="s">
        <v>175</v>
      </c>
      <c r="J152" s="70">
        <f>SUM(J12:J150)</f>
        <v>2268256.5013898797</v>
      </c>
      <c r="K152" s="71">
        <f t="shared" ref="K152:AJ152" si="15">SUM(K12:K150)</f>
        <v>94735.421901060108</v>
      </c>
      <c r="L152" s="70">
        <f t="shared" si="15"/>
        <v>193161.66802829117</v>
      </c>
      <c r="M152" s="71">
        <f t="shared" si="15"/>
        <v>16706.701181836193</v>
      </c>
      <c r="N152" s="70">
        <f t="shared" si="15"/>
        <v>20112.273831755283</v>
      </c>
      <c r="O152" s="72">
        <f t="shared" si="15"/>
        <v>24948.362379945422</v>
      </c>
      <c r="P152" s="73">
        <f t="shared" si="15"/>
        <v>24948.362379945422</v>
      </c>
      <c r="Q152" s="71">
        <f t="shared" si="15"/>
        <v>18093.045459487221</v>
      </c>
      <c r="R152" s="70">
        <f t="shared" si="15"/>
        <v>18093.045459487221</v>
      </c>
      <c r="S152" s="72">
        <f t="shared" si="15"/>
        <v>43235.333731443687</v>
      </c>
      <c r="T152" s="73">
        <f t="shared" si="15"/>
        <v>138055.1148123676</v>
      </c>
      <c r="U152" s="71">
        <f t="shared" si="15"/>
        <v>31663.039668593468</v>
      </c>
      <c r="V152" s="70">
        <f t="shared" si="15"/>
        <v>34612.206167936609</v>
      </c>
      <c r="W152" s="72">
        <f t="shared" si="15"/>
        <v>90653.390256629136</v>
      </c>
      <c r="X152" s="73">
        <f t="shared" si="15"/>
        <v>121819.68490691329</v>
      </c>
      <c r="Y152" s="71">
        <f t="shared" si="15"/>
        <v>251399.62151601625</v>
      </c>
      <c r="Z152" s="70">
        <f t="shared" si="15"/>
        <v>252640.81821446499</v>
      </c>
      <c r="AA152" s="72">
        <f t="shared" si="15"/>
        <v>385249.54140681546</v>
      </c>
      <c r="AB152" s="73">
        <f t="shared" si="15"/>
        <v>269813.3808176606</v>
      </c>
      <c r="AC152" s="71">
        <f t="shared" si="15"/>
        <v>37916.178827700525</v>
      </c>
      <c r="AD152" s="70">
        <f t="shared" si="15"/>
        <v>67723.265346046814</v>
      </c>
      <c r="AE152" s="72">
        <f t="shared" si="15"/>
        <v>54393.023234155648</v>
      </c>
      <c r="AF152" s="73">
        <f t="shared" si="15"/>
        <v>52348.617651375935</v>
      </c>
      <c r="AG152" s="71">
        <f t="shared" si="15"/>
        <v>15991.560556609287</v>
      </c>
      <c r="AH152" s="70">
        <f t="shared" si="15"/>
        <v>8707.2505516714627</v>
      </c>
      <c r="AI152" s="72">
        <f t="shared" si="15"/>
        <v>1235.5931016713926</v>
      </c>
      <c r="AJ152" s="70">
        <f t="shared" si="15"/>
        <v>0</v>
      </c>
    </row>
    <row r="153" spans="1:36" x14ac:dyDescent="0.2">
      <c r="B153" s="3"/>
      <c r="C153" s="3"/>
      <c r="E153" s="3"/>
      <c r="F153" s="3"/>
      <c r="H153" s="39"/>
      <c r="I153" s="112" t="s">
        <v>170</v>
      </c>
      <c r="J153" s="113"/>
      <c r="K153" s="62">
        <f>K152</f>
        <v>94735.421901060108</v>
      </c>
      <c r="L153" s="54">
        <f>K153+L152</f>
        <v>287897.08992935129</v>
      </c>
      <c r="M153" s="64">
        <f t="shared" ref="M153:AJ153" si="16">L153+M152</f>
        <v>304603.79111118749</v>
      </c>
      <c r="N153" s="54">
        <f t="shared" si="16"/>
        <v>324716.06494294276</v>
      </c>
      <c r="O153" s="61">
        <f t="shared" si="16"/>
        <v>349664.42732288816</v>
      </c>
      <c r="P153" s="65">
        <f t="shared" si="16"/>
        <v>374612.78970283357</v>
      </c>
      <c r="Q153" s="64">
        <f t="shared" si="16"/>
        <v>392705.83516232081</v>
      </c>
      <c r="R153" s="54">
        <f t="shared" si="16"/>
        <v>410798.88062180806</v>
      </c>
      <c r="S153" s="61">
        <f t="shared" si="16"/>
        <v>454034.21435325174</v>
      </c>
      <c r="T153" s="65">
        <f t="shared" si="16"/>
        <v>592089.32916561933</v>
      </c>
      <c r="U153" s="64">
        <f t="shared" si="16"/>
        <v>623752.36883421277</v>
      </c>
      <c r="V153" s="54">
        <f t="shared" si="16"/>
        <v>658364.57500214933</v>
      </c>
      <c r="W153" s="61">
        <f t="shared" si="16"/>
        <v>749017.96525877842</v>
      </c>
      <c r="X153" s="65">
        <f t="shared" si="16"/>
        <v>870837.65016569174</v>
      </c>
      <c r="Y153" s="64">
        <f t="shared" si="16"/>
        <v>1122237.2716817081</v>
      </c>
      <c r="Z153" s="54">
        <f t="shared" si="16"/>
        <v>1374878.089896173</v>
      </c>
      <c r="AA153" s="61">
        <f t="shared" si="16"/>
        <v>1760127.6313029884</v>
      </c>
      <c r="AB153" s="65">
        <f t="shared" si="16"/>
        <v>2029941.012120649</v>
      </c>
      <c r="AC153" s="64">
        <f t="shared" si="16"/>
        <v>2067857.1909483494</v>
      </c>
      <c r="AD153" s="54">
        <f t="shared" si="16"/>
        <v>2135580.4562943964</v>
      </c>
      <c r="AE153" s="61">
        <f t="shared" si="16"/>
        <v>2189973.4795285519</v>
      </c>
      <c r="AF153" s="65">
        <f t="shared" si="16"/>
        <v>2242322.0971799279</v>
      </c>
      <c r="AG153" s="64">
        <f t="shared" si="16"/>
        <v>2258313.657736537</v>
      </c>
      <c r="AH153" s="54">
        <f t="shared" si="16"/>
        <v>2267020.9082882083</v>
      </c>
      <c r="AI153" s="61">
        <f t="shared" si="16"/>
        <v>2268256.5013898797</v>
      </c>
      <c r="AJ153" s="54">
        <f t="shared" si="16"/>
        <v>2268256.5013898797</v>
      </c>
    </row>
    <row r="154" spans="1:36" x14ac:dyDescent="0.2">
      <c r="B154" s="3"/>
      <c r="C154" s="3"/>
      <c r="E154" s="3"/>
      <c r="F154" s="3"/>
      <c r="H154" s="39"/>
      <c r="I154" s="114" t="s">
        <v>171</v>
      </c>
      <c r="J154" s="115"/>
      <c r="K154" s="108">
        <f>K152+L152</f>
        <v>287897.08992935129</v>
      </c>
      <c r="L154" s="107"/>
      <c r="M154" s="108">
        <f>M152+N152</f>
        <v>36818.97501359148</v>
      </c>
      <c r="N154" s="107"/>
      <c r="O154" s="106">
        <f>O152+P152</f>
        <v>49896.724759890843</v>
      </c>
      <c r="P154" s="109"/>
      <c r="Q154" s="108">
        <f>Q152+R152</f>
        <v>36186.090918974442</v>
      </c>
      <c r="R154" s="107"/>
      <c r="S154" s="106">
        <f>S152+T152</f>
        <v>181290.44854381128</v>
      </c>
      <c r="T154" s="109"/>
      <c r="U154" s="108">
        <f>U152+V152</f>
        <v>66275.245836530084</v>
      </c>
      <c r="V154" s="107"/>
      <c r="W154" s="106">
        <f>W152+X152</f>
        <v>212473.07516354241</v>
      </c>
      <c r="X154" s="109"/>
      <c r="Y154" s="108">
        <f>Y152+Z152</f>
        <v>504040.43973048124</v>
      </c>
      <c r="Z154" s="107"/>
      <c r="AA154" s="106">
        <f>AA152+AB152</f>
        <v>655062.922224476</v>
      </c>
      <c r="AB154" s="109"/>
      <c r="AC154" s="108">
        <f>AC152+AD152</f>
        <v>105639.44417374734</v>
      </c>
      <c r="AD154" s="107"/>
      <c r="AE154" s="106">
        <f>AE152+AF152</f>
        <v>106741.64088553158</v>
      </c>
      <c r="AF154" s="109"/>
      <c r="AG154" s="108">
        <f>AG152+AH152</f>
        <v>24698.811108280752</v>
      </c>
      <c r="AH154" s="107"/>
      <c r="AI154" s="106">
        <f>AI152+AJ152</f>
        <v>1235.5931016713926</v>
      </c>
      <c r="AJ154" s="107"/>
    </row>
    <row r="155" spans="1:36" x14ac:dyDescent="0.2">
      <c r="B155" s="3"/>
      <c r="C155" s="3"/>
      <c r="E155" s="3"/>
      <c r="F155" s="3"/>
      <c r="I155" s="55" t="s">
        <v>172</v>
      </c>
      <c r="J155" s="59"/>
      <c r="K155" s="63">
        <f>K152/$J$152</f>
        <v>4.176574467791043E-2</v>
      </c>
      <c r="L155" s="56">
        <f t="shared" ref="L155:AJ155" si="17">L152/$J$152</f>
        <v>8.5158652872781751E-2</v>
      </c>
      <c r="M155" s="63">
        <f t="shared" si="17"/>
        <v>7.3654373619558115E-3</v>
      </c>
      <c r="N155" s="56">
        <f t="shared" si="17"/>
        <v>8.8668428016987662E-3</v>
      </c>
      <c r="O155" s="58">
        <f t="shared" si="17"/>
        <v>1.0998915847770414E-2</v>
      </c>
      <c r="P155" s="66">
        <f t="shared" si="17"/>
        <v>1.0998915847770414E-2</v>
      </c>
      <c r="Q155" s="63">
        <f t="shared" si="17"/>
        <v>7.9766311474917685E-3</v>
      </c>
      <c r="R155" s="56">
        <f t="shared" si="17"/>
        <v>7.9766311474917685E-3</v>
      </c>
      <c r="S155" s="58">
        <f t="shared" si="17"/>
        <v>1.9061042569458581E-2</v>
      </c>
      <c r="T155" s="66">
        <f t="shared" si="17"/>
        <v>6.086397844678236E-2</v>
      </c>
      <c r="U155" s="63">
        <f t="shared" si="17"/>
        <v>1.3959197140707792E-2</v>
      </c>
      <c r="V155" s="56">
        <f t="shared" si="17"/>
        <v>1.525938805718308E-2</v>
      </c>
      <c r="W155" s="58">
        <f t="shared" si="17"/>
        <v>3.9966110623327236E-2</v>
      </c>
      <c r="X155" s="66">
        <f t="shared" si="17"/>
        <v>5.3706309155189452E-2</v>
      </c>
      <c r="Y155" s="63">
        <f t="shared" si="17"/>
        <v>0.11083385911689023</v>
      </c>
      <c r="Z155" s="56">
        <f t="shared" si="17"/>
        <v>0.11138106208872706</v>
      </c>
      <c r="AA155" s="58">
        <f t="shared" si="17"/>
        <v>0.16984390485412601</v>
      </c>
      <c r="AB155" s="66">
        <f t="shared" si="17"/>
        <v>0.11895188249315357</v>
      </c>
      <c r="AC155" s="63">
        <f t="shared" si="17"/>
        <v>1.6716001388937845E-2</v>
      </c>
      <c r="AD155" s="56">
        <f t="shared" si="17"/>
        <v>2.9856969573127737E-2</v>
      </c>
      <c r="AE155" s="58">
        <f t="shared" si="17"/>
        <v>2.3980102427051873E-2</v>
      </c>
      <c r="AF155" s="66">
        <f t="shared" si="17"/>
        <v>2.3078790965351224E-2</v>
      </c>
      <c r="AG155" s="63">
        <f t="shared" si="17"/>
        <v>7.0501552830601029E-3</v>
      </c>
      <c r="AH155" s="56">
        <f t="shared" si="17"/>
        <v>3.8387415825044801E-3</v>
      </c>
      <c r="AI155" s="58">
        <f t="shared" si="17"/>
        <v>5.4473252955046308E-4</v>
      </c>
      <c r="AJ155" s="56">
        <f t="shared" si="17"/>
        <v>0</v>
      </c>
    </row>
    <row r="156" spans="1:36" x14ac:dyDescent="0.2">
      <c r="B156" s="3"/>
      <c r="C156" s="3"/>
      <c r="E156" s="3"/>
      <c r="F156" s="3"/>
      <c r="I156" s="55" t="s">
        <v>173</v>
      </c>
      <c r="J156" s="59"/>
      <c r="K156" s="104">
        <f>K154/$J$152</f>
        <v>0.12692439755069218</v>
      </c>
      <c r="L156" s="105"/>
      <c r="M156" s="104">
        <f>M154/$J$152</f>
        <v>1.6232280163654578E-2</v>
      </c>
      <c r="N156" s="105"/>
      <c r="O156" s="102">
        <f>O154/$J$152</f>
        <v>2.1997831695540829E-2</v>
      </c>
      <c r="P156" s="103"/>
      <c r="Q156" s="104">
        <f>Q155+R155</f>
        <v>1.5953262294983537E-2</v>
      </c>
      <c r="R156" s="105"/>
      <c r="S156" s="102">
        <f>S155+T155</f>
        <v>7.9925021016240938E-2</v>
      </c>
      <c r="T156" s="103"/>
      <c r="U156" s="104">
        <f>U155+V155</f>
        <v>2.9218585197890872E-2</v>
      </c>
      <c r="V156" s="105"/>
      <c r="W156" s="102">
        <f>W155+X155</f>
        <v>9.3672419778516688E-2</v>
      </c>
      <c r="X156" s="103"/>
      <c r="Y156" s="104">
        <f>Y155+Z155</f>
        <v>0.22221492120561728</v>
      </c>
      <c r="Z156" s="105"/>
      <c r="AA156" s="102">
        <f>AA155+AB155</f>
        <v>0.28879578734727956</v>
      </c>
      <c r="AB156" s="103"/>
      <c r="AC156" s="104">
        <f>AC155+AD155</f>
        <v>4.6572970962065585E-2</v>
      </c>
      <c r="AD156" s="105"/>
      <c r="AE156" s="102">
        <f>AE155+AF155</f>
        <v>4.7058893392403101E-2</v>
      </c>
      <c r="AF156" s="103"/>
      <c r="AG156" s="104">
        <f>AG155+AH155</f>
        <v>1.0888896865564584E-2</v>
      </c>
      <c r="AH156" s="105"/>
      <c r="AI156" s="102">
        <f>AI155+AJ155</f>
        <v>5.4473252955046308E-4</v>
      </c>
      <c r="AJ156" s="105"/>
    </row>
    <row r="157" spans="1:36" ht="13.5" thickBot="1" x14ac:dyDescent="0.25">
      <c r="B157" s="3"/>
      <c r="C157" s="3"/>
      <c r="E157" s="3"/>
      <c r="F157" s="3"/>
      <c r="I157" s="57" t="s">
        <v>174</v>
      </c>
      <c r="J157" s="60"/>
      <c r="K157" s="100">
        <f>K154/$J$152</f>
        <v>0.12692439755069218</v>
      </c>
      <c r="L157" s="101"/>
      <c r="M157" s="100">
        <f>K157+M156</f>
        <v>0.14315667771434676</v>
      </c>
      <c r="N157" s="101"/>
      <c r="O157" s="98">
        <f>M157+O156</f>
        <v>0.16515450940988757</v>
      </c>
      <c r="P157" s="99"/>
      <c r="Q157" s="100">
        <f>O157+Q156</f>
        <v>0.18110777170487111</v>
      </c>
      <c r="R157" s="101"/>
      <c r="S157" s="98">
        <f>Q157+S156</f>
        <v>0.26103279272111202</v>
      </c>
      <c r="T157" s="99"/>
      <c r="U157" s="100">
        <f>S157+U156</f>
        <v>0.29025137791900291</v>
      </c>
      <c r="V157" s="101"/>
      <c r="W157" s="98">
        <f>U157+W156</f>
        <v>0.38392379769751961</v>
      </c>
      <c r="X157" s="99"/>
      <c r="Y157" s="100">
        <f>W157+Y156</f>
        <v>0.60613871890313686</v>
      </c>
      <c r="Z157" s="101"/>
      <c r="AA157" s="98">
        <f>Y157+AA156</f>
        <v>0.89493450625041637</v>
      </c>
      <c r="AB157" s="99"/>
      <c r="AC157" s="100">
        <f>AA157+AC156</f>
        <v>0.94150747721248196</v>
      </c>
      <c r="AD157" s="101"/>
      <c r="AE157" s="98">
        <f>AC157+AE156</f>
        <v>0.98856637060488506</v>
      </c>
      <c r="AF157" s="99"/>
      <c r="AG157" s="100">
        <f>AE157+AG156</f>
        <v>0.99945526747044966</v>
      </c>
      <c r="AH157" s="101"/>
      <c r="AI157" s="98">
        <f>AG157+AI156</f>
        <v>1.0000000000000002</v>
      </c>
      <c r="AJ157" s="101"/>
    </row>
    <row r="158" spans="1:36" x14ac:dyDescent="0.2">
      <c r="B158" s="3"/>
      <c r="C158" s="3"/>
      <c r="E158" s="3"/>
      <c r="F158" s="3"/>
      <c r="K158" s="46"/>
      <c r="L158" s="46"/>
    </row>
    <row r="159" spans="1:36" x14ac:dyDescent="0.2">
      <c r="L159" s="39"/>
    </row>
    <row r="161" spans="7:11" x14ac:dyDescent="0.2">
      <c r="J161" s="39"/>
      <c r="K161" s="39"/>
    </row>
    <row r="162" spans="7:11" x14ac:dyDescent="0.2">
      <c r="G162" s="50"/>
      <c r="J162" s="39"/>
      <c r="K162" s="39"/>
    </row>
    <row r="163" spans="7:11" x14ac:dyDescent="0.2">
      <c r="G163" s="46"/>
      <c r="J163" s="39"/>
      <c r="K163" s="39"/>
    </row>
    <row r="171" spans="7:11" x14ac:dyDescent="0.2">
      <c r="I171" s="47"/>
      <c r="J171" s="47"/>
      <c r="K171" s="47"/>
    </row>
  </sheetData>
  <mergeCells count="66">
    <mergeCell ref="AI9:AJ9"/>
    <mergeCell ref="W9:X9"/>
    <mergeCell ref="Y9:Z9"/>
    <mergeCell ref="AA9:AB9"/>
    <mergeCell ref="AC9:AD9"/>
    <mergeCell ref="AE9:AF9"/>
    <mergeCell ref="AG9:AH9"/>
    <mergeCell ref="U9:V9"/>
    <mergeCell ref="A9:H9"/>
    <mergeCell ref="A10:A11"/>
    <mergeCell ref="B10:B11"/>
    <mergeCell ref="C10:C11"/>
    <mergeCell ref="D10:D11"/>
    <mergeCell ref="E10:E11"/>
    <mergeCell ref="F10:F11"/>
    <mergeCell ref="G10:G11"/>
    <mergeCell ref="H10:H11"/>
    <mergeCell ref="M9:N9"/>
    <mergeCell ref="O9:P9"/>
    <mergeCell ref="Q9:R9"/>
    <mergeCell ref="S9:T9"/>
    <mergeCell ref="A1:D1"/>
    <mergeCell ref="K9:L9"/>
    <mergeCell ref="K154:L154"/>
    <mergeCell ref="M154:N154"/>
    <mergeCell ref="I153:J153"/>
    <mergeCell ref="I154:J154"/>
    <mergeCell ref="J9:J10"/>
    <mergeCell ref="C8:D8"/>
    <mergeCell ref="AI154:AJ154"/>
    <mergeCell ref="K156:L156"/>
    <mergeCell ref="M156:N156"/>
    <mergeCell ref="O156:P156"/>
    <mergeCell ref="Q156:R156"/>
    <mergeCell ref="Y154:Z154"/>
    <mergeCell ref="AA154:AB154"/>
    <mergeCell ref="AC154:AD154"/>
    <mergeCell ref="AE154:AF154"/>
    <mergeCell ref="AG154:AH154"/>
    <mergeCell ref="O154:P154"/>
    <mergeCell ref="Q154:R154"/>
    <mergeCell ref="S154:T154"/>
    <mergeCell ref="U154:V154"/>
    <mergeCell ref="W154:X154"/>
    <mergeCell ref="AC157:AD157"/>
    <mergeCell ref="K157:L157"/>
    <mergeCell ref="M157:N157"/>
    <mergeCell ref="O157:P157"/>
    <mergeCell ref="Q157:R157"/>
    <mergeCell ref="S157:T157"/>
    <mergeCell ref="AE157:AF157"/>
    <mergeCell ref="AG157:AH157"/>
    <mergeCell ref="AI157:AJ157"/>
    <mergeCell ref="S156:T156"/>
    <mergeCell ref="U156:V156"/>
    <mergeCell ref="W156:X156"/>
    <mergeCell ref="Y156:Z156"/>
    <mergeCell ref="AA156:AB156"/>
    <mergeCell ref="AC156:AD156"/>
    <mergeCell ref="AE156:AF156"/>
    <mergeCell ref="AG156:AH156"/>
    <mergeCell ref="AI156:AJ156"/>
    <mergeCell ref="U157:V157"/>
    <mergeCell ref="W157:X157"/>
    <mergeCell ref="Y157:Z157"/>
    <mergeCell ref="AA157:AB157"/>
  </mergeCells>
  <conditionalFormatting sqref="M142:AJ142 K12:AJ141 K143:AJ151 L155:AJ155 K153:K158 K11 M154 O154 Q154 S154 U154 W154 Y154 AA154 AC154 AE154 AG154 AI154 M156:M157 O156:O157 Q156:Q157 S156:S157 U156:U157 W156:W157 Y156:Y157 AA156:AA157 AC156:AC157 AE156:AE157 AG156:AG157 AI156:AI157 I153">
    <cfRule type="expression" dxfId="4" priority="115">
      <formula>AND(I$10&gt;=$D11,I$10&lt;=$E11)</formula>
    </cfRule>
    <cfRule type="expression" priority="116">
      <formula>AND($J$9&gt;=$D$12,$J$9&lt;=$E$12)</formula>
    </cfRule>
  </conditionalFormatting>
  <conditionalFormatting sqref="J12:J151 J155:J157">
    <cfRule type="expression" dxfId="3" priority="119">
      <formula>AND(J$9&gt;=$D12,J$9&lt;=$E12)</formula>
    </cfRule>
    <cfRule type="expression" priority="120">
      <formula>AND($J$9&gt;=$D$12,$J$9&lt;=$E$12)</formula>
    </cfRule>
  </conditionalFormatting>
  <conditionalFormatting sqref="K142">
    <cfRule type="expression" dxfId="2" priority="139">
      <formula>AND(L$10&gt;=$D142,L$10&lt;=$E142)</formula>
    </cfRule>
    <cfRule type="expression" priority="140">
      <formula>AND($J$9&gt;=$D$12,$J$9&lt;=$E$12)</formula>
    </cfRule>
  </conditionalFormatting>
  <conditionalFormatting sqref="K152:AJ152">
    <cfRule type="expression" dxfId="1" priority="141">
      <formula>AND(K$10&gt;=$D158,K$10&lt;=$E158)</formula>
    </cfRule>
    <cfRule type="expression" priority="142">
      <formula>AND($J$9&gt;=$D$12,$J$9&lt;=$E$12)</formula>
    </cfRule>
  </conditionalFormatting>
  <conditionalFormatting sqref="J152">
    <cfRule type="expression" dxfId="0" priority="143">
      <formula>AND(J$9&gt;=$D158,J$9&lt;=$E158)</formula>
    </cfRule>
    <cfRule type="expression" priority="144">
      <formula>AND($J$9&gt;=$D$12,$J$9&lt;=$E$12)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PLANILHA</vt:lpstr>
      <vt:lpstr>PLANEJAMENTO</vt:lpstr>
      <vt:lpstr>CRONOGRAMA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Edvanio Teixeira</dc:creator>
  <dc:description/>
  <cp:lastModifiedBy>SCHURING</cp:lastModifiedBy>
  <cp:revision>1</cp:revision>
  <cp:lastPrinted>2021-09-24T19:49:51Z</cp:lastPrinted>
  <dcterms:created xsi:type="dcterms:W3CDTF">2019-12-15T18:50:44Z</dcterms:created>
  <dcterms:modified xsi:type="dcterms:W3CDTF">2021-10-25T13:52:04Z</dcterms:modified>
  <dc:language>pt-BR</dc:language>
</cp:coreProperties>
</file>